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Газ " sheetId="1" r:id="rId1"/>
    <sheet name="эл.энергия " sheetId="2" r:id="rId2"/>
    <sheet name="Теплоэнергия" sheetId="3" r:id="rId3"/>
    <sheet name="Водопотребление " sheetId="4" r:id="rId4"/>
    <sheet name="Водоотведение" sheetId="5" r:id="rId5"/>
    <sheet name="ЖБО" sheetId="6" r:id="rId6"/>
    <sheet name="ТКО" sheetId="7" r:id="rId7"/>
  </sheets>
  <definedNames>
    <definedName name="_xlnm.Print_Area" localSheetId="4">'Водоотведение'!$A$1:$O$58</definedName>
    <definedName name="_xlnm.Print_Area" localSheetId="3">'Водопотребление '!$A$1:$O$84</definedName>
    <definedName name="_xlnm.Print_Area" localSheetId="0">'Газ '!$A$1:$O$69</definedName>
    <definedName name="_xlnm.Print_Area" localSheetId="5">'ЖБО'!$A$1:$O$62</definedName>
    <definedName name="_xlnm.Print_Area" localSheetId="2">'Теплоэнергия'!$A$1:$O$57</definedName>
    <definedName name="_xlnm.Print_Area" localSheetId="6">'ТКО'!$A$1:$O$109</definedName>
    <definedName name="_xlnm.Print_Area" localSheetId="1">'эл.энергия '!$A$1:$O$102</definedName>
  </definedNames>
  <calcPr fullCalcOnLoad="1"/>
</workbook>
</file>

<file path=xl/sharedStrings.xml><?xml version="1.0" encoding="utf-8"?>
<sst xmlns="http://schemas.openxmlformats.org/spreadsheetml/2006/main" count="695" uniqueCount="196">
  <si>
    <t>№ п/п</t>
  </si>
  <si>
    <t xml:space="preserve">Наименование потребителей </t>
  </si>
  <si>
    <t>1.  </t>
  </si>
  <si>
    <t>2.      </t>
  </si>
  <si>
    <t>1.</t>
  </si>
  <si>
    <t>- администрация</t>
  </si>
  <si>
    <t>2.</t>
  </si>
  <si>
    <t>3.</t>
  </si>
  <si>
    <t>4.</t>
  </si>
  <si>
    <t>5.</t>
  </si>
  <si>
    <t>- Дом культуры с.Глотово</t>
  </si>
  <si>
    <t>6.</t>
  </si>
  <si>
    <t>- Доброивановский клуб</t>
  </si>
  <si>
    <t>7.</t>
  </si>
  <si>
    <t>8.</t>
  </si>
  <si>
    <t>- Порозовский ДК</t>
  </si>
  <si>
    <t>9.</t>
  </si>
  <si>
    <t>- Косиловский ДК</t>
  </si>
  <si>
    <t>10.</t>
  </si>
  <si>
    <t>11.</t>
  </si>
  <si>
    <t>12.</t>
  </si>
  <si>
    <t>13.</t>
  </si>
  <si>
    <t>- администрация с. Смородино</t>
  </si>
  <si>
    <t>- Смородинский СДК</t>
  </si>
  <si>
    <t>- Дроновский клуб</t>
  </si>
  <si>
    <t>15.</t>
  </si>
  <si>
    <t>Управление культуры</t>
  </si>
  <si>
    <t>- ДШИ с. Головчино</t>
  </si>
  <si>
    <t>- Библиотека им. Пушкина</t>
  </si>
  <si>
    <t>- Детская библиотека</t>
  </si>
  <si>
    <t>Управление образования</t>
  </si>
  <si>
    <t>Управление социальной защиты</t>
  </si>
  <si>
    <t>ВСЕГО:</t>
  </si>
  <si>
    <t xml:space="preserve">январь </t>
  </si>
  <si>
    <t xml:space="preserve">февраль 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</si>
  <si>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</si>
  <si>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</si>
  <si>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</si>
  <si>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</si>
  <si>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</si>
  <si>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</si>
  <si>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</si>
  <si>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</si>
  <si>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</si>
  <si>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</si>
  <si>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Эл. энерг. кВт </t>
  </si>
  <si>
    <t>администрация</t>
  </si>
  <si>
    <t>Стадион г. Грайворон</t>
  </si>
  <si>
    <t>итого</t>
  </si>
  <si>
    <t xml:space="preserve"> -администрация с. Косилово</t>
  </si>
  <si>
    <t>Всего по бюджетным учреждениям:</t>
  </si>
  <si>
    <t xml:space="preserve">Газ, куб.м. </t>
  </si>
  <si>
    <t xml:space="preserve">Теплоэнергия, Гкал </t>
  </si>
  <si>
    <t>Водопотребление, куб.м.</t>
  </si>
  <si>
    <t>Водоотведение, куб.м.</t>
  </si>
  <si>
    <t>- ДШИ №1 г. Грайворона</t>
  </si>
  <si>
    <t>- Антоновский СМДК</t>
  </si>
  <si>
    <t>- Козинский СМДК</t>
  </si>
  <si>
    <t>- Почаевский СМДК</t>
  </si>
  <si>
    <t>- Казачье-Лисичанский СК</t>
  </si>
  <si>
    <t>- М. Орловский СМДК</t>
  </si>
  <si>
    <t>- Ивано-Лисичанский СМДК</t>
  </si>
  <si>
    <t>- Дорогощанский СМДК</t>
  </si>
  <si>
    <t>- Рождественский СК</t>
  </si>
  <si>
    <t>- Глотовский СДК</t>
  </si>
  <si>
    <t>- Санковский СК</t>
  </si>
  <si>
    <t>- Добросельский СМДК</t>
  </si>
  <si>
    <t>- Кинотеатр "Космос"</t>
  </si>
  <si>
    <t>- Ломенский ДК</t>
  </si>
  <si>
    <t>- Дом культуры с Г.Подол</t>
  </si>
  <si>
    <t xml:space="preserve">- Горьковский СДК  </t>
  </si>
  <si>
    <t>- Дунайский СМДК</t>
  </si>
  <si>
    <t>- ЗАГС</t>
  </si>
  <si>
    <t>- Безыменский СМДК</t>
  </si>
  <si>
    <t xml:space="preserve">- Чапаевское библиотека </t>
  </si>
  <si>
    <t>ЖБО, куб.м.</t>
  </si>
  <si>
    <t xml:space="preserve">- Казачье-Лисичанский СК </t>
  </si>
  <si>
    <t>- Косиловский СМДК</t>
  </si>
  <si>
    <t>- МДОУ Детский сад "Капелька"</t>
  </si>
  <si>
    <t xml:space="preserve">- МДОУ Головчинский детский сад «Солнышко» </t>
  </si>
  <si>
    <t>- МБОУ Добросельская  ООШ</t>
  </si>
  <si>
    <t>- МБОУ Дунайская ООШ</t>
  </si>
  <si>
    <t>- МБОУ Косиловская ООШ</t>
  </si>
  <si>
    <t>- МБОУ Новостроевская ООШ</t>
  </si>
  <si>
    <t>- МБОУ Гора-Подольская  СОШ</t>
  </si>
  <si>
    <t>- МБОУ Горьковская  ООШ</t>
  </si>
  <si>
    <t>- МБОУ Козинская  ООШ</t>
  </si>
  <si>
    <t>- МБОУ Косиловская СОШ</t>
  </si>
  <si>
    <t>- МБОУ М.Орловская СОШ</t>
  </si>
  <si>
    <t>- МБОУ Почаевская СОШ</t>
  </si>
  <si>
    <t>- МБОУ Смородинская СОШ</t>
  </si>
  <si>
    <t xml:space="preserve">- МБОУ СОШ им. В.Г. Шухова </t>
  </si>
  <si>
    <t>- МБОУ СОШ с УИОП</t>
  </si>
  <si>
    <t>- МДОУ Головчинский д/с «Солнышко»</t>
  </si>
  <si>
    <t xml:space="preserve">- МДОУ д/с "Капелька" </t>
  </si>
  <si>
    <t>- МДОУ д/с «Капелька»</t>
  </si>
  <si>
    <t xml:space="preserve">- МБОУ СОШ им.В.Г. Шухова </t>
  </si>
  <si>
    <t>- МБОУ Добросельская ООШ</t>
  </si>
  <si>
    <t xml:space="preserve">- МБОУ СОШ им. В.Г.Шухова </t>
  </si>
  <si>
    <t>- МДОУ д/с "Капелька"</t>
  </si>
  <si>
    <t>- МБОУ Новостроевкая ООШ</t>
  </si>
  <si>
    <t xml:space="preserve">- МДОУ Головчинский д/с «Солнышко» </t>
  </si>
  <si>
    <t>- МБОУ СОШ им. В.Г. Шухова</t>
  </si>
  <si>
    <t>- МБОУ Козинская СОШ</t>
  </si>
  <si>
    <t>- МБОУ Горьковская ООШ</t>
  </si>
  <si>
    <t>14.</t>
  </si>
  <si>
    <t>Мокроорловское сельское поселение</t>
  </si>
  <si>
    <t>с.Замосьте (здание школы)</t>
  </si>
  <si>
    <t>- МБОУ Головчинская СОШ с УИОП</t>
  </si>
  <si>
    <t>- МБОУ Горьковская ООШ (п.Чапаевка)</t>
  </si>
  <si>
    <t>- МБОУ Дорогощанская СОШ</t>
  </si>
  <si>
    <t>- МБОУ Ивано-Лисичанская СОШ</t>
  </si>
  <si>
    <t>- МБОУ Безыменская  СОШ</t>
  </si>
  <si>
    <t>- МБОУ Мокро-Орловская СОШ</t>
  </si>
  <si>
    <t>- МБОУ Козинская  СОШ</t>
  </si>
  <si>
    <t>- дошкольная группа МБОУ Горьковская ООШ (п.Чапаевка)</t>
  </si>
  <si>
    <t>- МБОУ Ив.Лисичанская СОШ</t>
  </si>
  <si>
    <t>- дошкольная группа МБОУ "Горьковская ООШ" (п.Чапаевка)</t>
  </si>
  <si>
    <t>- дошкольная группа МБОУ Горьковской ООШ (п.Чапаевка)</t>
  </si>
  <si>
    <t>- МБДОУ "ДСКВ "Радуга" с.Замостье</t>
  </si>
  <si>
    <t>ИТОГО по ОГУ:</t>
  </si>
  <si>
    <t>- Дом культуры с. Головчино</t>
  </si>
  <si>
    <t>- Краеведческий музей г. Грайворон</t>
  </si>
  <si>
    <t>- д/с с. Мощеное</t>
  </si>
  <si>
    <t>Ледовая арена г. Грайворон</t>
  </si>
  <si>
    <t>гаражи (администрация)</t>
  </si>
  <si>
    <t>- гаражи</t>
  </si>
  <si>
    <t xml:space="preserve"> </t>
  </si>
  <si>
    <t>ДСК</t>
  </si>
  <si>
    <t>ФОК</t>
  </si>
  <si>
    <t>ТКО, куб.м.</t>
  </si>
  <si>
    <t xml:space="preserve"> лагерь</t>
  </si>
  <si>
    <t>- с. Глотово, пер. Сосновый, дом № 1-а</t>
  </si>
  <si>
    <t>Дунайская МБФ</t>
  </si>
  <si>
    <t>Ломенский СК</t>
  </si>
  <si>
    <t>Гостиница</t>
  </si>
  <si>
    <t>Порозовский СК</t>
  </si>
  <si>
    <t>ДКС</t>
  </si>
  <si>
    <t xml:space="preserve">Администрация городского округа </t>
  </si>
  <si>
    <t>Головчинская территориальная администрация</t>
  </si>
  <si>
    <t>Дунайская территориальная администрация</t>
  </si>
  <si>
    <t>Козинсккая территориальная администрация</t>
  </si>
  <si>
    <t>Мокроорловская территориальная администрация</t>
  </si>
  <si>
    <t>Новостроевская территориальная администрация</t>
  </si>
  <si>
    <t>МБУ "Спортивная школа Грайворонского городского округа"</t>
  </si>
  <si>
    <t>МБУСОССЗН "КЦСОН Грайворонского городского округа</t>
  </si>
  <si>
    <t>Безыменская территориальная администрация</t>
  </si>
  <si>
    <t>Гора-Подольская территориальная администрация</t>
  </si>
  <si>
    <t>Смородинская территориальная администрация</t>
  </si>
  <si>
    <t>Ивано-Лисичанская территориальная администрация</t>
  </si>
  <si>
    <t>Отдел городского хозяйства и жизнеобеспечения</t>
  </si>
  <si>
    <t>МБУСОССЗН "Козинский социально-реабилитационный
 центр для несовершеннолетних" Грайворонского городского округа</t>
  </si>
  <si>
    <t>МБУСОССЗН "КЦСОН Грайворонского городского округа"</t>
  </si>
  <si>
    <t xml:space="preserve">Отдел городского хозяйства </t>
  </si>
  <si>
    <t>Дорогощанская территориальная администрация</t>
  </si>
  <si>
    <t xml:space="preserve"> - вечный огонь</t>
  </si>
  <si>
    <t>Гора-Подольскаяя территориальная администрация</t>
  </si>
  <si>
    <t>Доброивановская территориальная администрация</t>
  </si>
  <si>
    <t xml:space="preserve">МКУ "ЦМИ" </t>
  </si>
  <si>
    <t>г. Грайворон, ул. Ленина, д.101а (здание военкомат)</t>
  </si>
  <si>
    <t>г. Грайворон, ул. Ленина, д.101а ( военкомат)</t>
  </si>
  <si>
    <t>г. Грайворон, ул. Ленина, д.101а (военкомат)</t>
  </si>
  <si>
    <t>Станция обезжелезивания</t>
  </si>
  <si>
    <t>- Краеведческий музей г.Грайворон</t>
  </si>
  <si>
    <t>г. Грайворон, ул. Мира, (ДОСААФ)</t>
  </si>
  <si>
    <t>Козинская территориальная администрация</t>
  </si>
  <si>
    <t>ЕДДС</t>
  </si>
  <si>
    <t>АХЧ</t>
  </si>
  <si>
    <t xml:space="preserve"> избирательная комиссия</t>
  </si>
  <si>
    <t>- МБОУ Дунайская ООШ - д/с (с. Пороз)</t>
  </si>
  <si>
    <t>- МБОУ Дунайская ООШ  (с. Пороз)</t>
  </si>
  <si>
    <t>- МБОУ Дунайская ООШ (с. Пороз)</t>
  </si>
  <si>
    <t xml:space="preserve">г. Грайворон ул. Свердлова, д.9 </t>
  </si>
  <si>
    <t>Замостянский сельский ДК</t>
  </si>
  <si>
    <t>- МБОУ Дунайская ООШ (с.Пороз)</t>
  </si>
  <si>
    <t xml:space="preserve">
Спортивный зал администрации</t>
  </si>
  <si>
    <t>МКУ Центр</t>
  </si>
  <si>
    <t>Горьковская территориальная администрация</t>
  </si>
  <si>
    <t>Лимиты потребления газа на 2021 г. по муниципальным учереждениям Грайворонского городского округа</t>
  </si>
  <si>
    <t xml:space="preserve"> Утверждены
постановлением администрации
 Грайворонского городского округа 
от "___"____________2021 года № ______</t>
  </si>
  <si>
    <t>МБДОУ ул. Мира, 61-а</t>
  </si>
  <si>
    <t>Лимиты потребления теплоэнергии на 2021 г. по муниципальным учереждениям Грайворонского городского округа</t>
  </si>
  <si>
    <t>Утверждены
постановлением администрации
 Грайворонского городского округа 
от "___"_________2021  года № ______</t>
  </si>
  <si>
    <t xml:space="preserve">МБУСОССЗН "Козинский СРЦДН" </t>
  </si>
  <si>
    <t>МБДОУ ул. Мира, 61-д</t>
  </si>
  <si>
    <t>МБУСОССЗН "Козинский СРЦДН" Грайворонского городского округа</t>
  </si>
  <si>
    <t>Лимиты водопотребления на 2021 г. по муниципальным учереждениям Грайворонского городского округа</t>
  </si>
  <si>
    <t>Утверждены
постановлением администрации
Грайворонского городского округа 
от "___"____________2021 года № ______</t>
  </si>
  <si>
    <t>Лимиты потребления электроэнергии на 2021 г. по муниципальным учереждениям Грайворонского городского округа</t>
  </si>
  <si>
    <t>Утверждены
постановлением администрации
 Грайворонского городского округа 
от "___"____________2021  года № ______</t>
  </si>
  <si>
    <t>-МБДОУ ул. Мира, 61-д</t>
  </si>
  <si>
    <t>Лимиты ТКО на 2021 г. по муниципальным учереждениям Грайворонского городского округа</t>
  </si>
  <si>
    <t>Лимиты водоотведения на 2021 г. по муниципальным учереждениям Грайворонского городского округа</t>
  </si>
  <si>
    <t>Лимиты ЖБО на 2021 г. по муниципальным учереждениям Грайворонского городского округа</t>
  </si>
  <si>
    <t>Утверждены
постановлением администрации
Грайворонского гордского округа 
от "___"________2021 года № ______</t>
  </si>
  <si>
    <t>Управление по ст-ву, транспорту ЖКХ и ТЭК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</si>
</sst>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100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0"/>
      <color theme="1"/>
      <name val="Arial Cyr"/>
      <family val="0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Arial Cyr"/>
      <family val="0"/>
    </font>
    <font>
      <b/>
      <sz val="14"/>
      <color theme="1"/>
      <name val="Arial Cyr"/>
      <family val="0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 Cyr"/>
      <family val="0"/>
    </font>
    <font>
      <b/>
      <sz val="12"/>
      <color theme="1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1" fillId="0" borderId="0" xfId="53" applyAlignment="1">
      <alignment horizontal="center"/>
      <protection/>
    </xf>
    <xf numFmtId="0" fontId="4" fillId="0" borderId="0" xfId="53" applyFont="1" applyAlignment="1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left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0" xfId="53" applyAlignment="1">
      <alignment/>
      <protection/>
    </xf>
    <xf numFmtId="0" fontId="7" fillId="0" borderId="0" xfId="53" applyFont="1" applyAlignment="1">
      <alignment/>
      <protection/>
    </xf>
    <xf numFmtId="0" fontId="5" fillId="0" borderId="0" xfId="0" applyFont="1" applyFill="1" applyBorder="1" applyAlignment="1">
      <alignment vertical="distributed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9" fillId="0" borderId="10" xfId="53" applyFont="1" applyFill="1" applyBorder="1" applyAlignment="1">
      <alignment horizontal="center" vertical="top" wrapText="1"/>
      <protection/>
    </xf>
    <xf numFmtId="0" fontId="7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0" fillId="0" borderId="0" xfId="0" applyAlignment="1">
      <alignment horizontal="center"/>
    </xf>
    <xf numFmtId="49" fontId="9" fillId="0" borderId="10" xfId="53" applyNumberFormat="1" applyFont="1" applyFill="1" applyBorder="1" applyAlignment="1">
      <alignment vertical="top" wrapText="1"/>
      <protection/>
    </xf>
    <xf numFmtId="49" fontId="9" fillId="0" borderId="10" xfId="53" applyNumberFormat="1" applyFont="1" applyFill="1" applyBorder="1" applyAlignment="1">
      <alignment horizontal="left" vertical="top" wrapText="1"/>
      <protection/>
    </xf>
    <xf numFmtId="49" fontId="9" fillId="0" borderId="10" xfId="53" applyNumberFormat="1" applyFont="1" applyFill="1" applyBorder="1" applyAlignment="1">
      <alignment horizontal="left" wrapText="1"/>
      <protection/>
    </xf>
    <xf numFmtId="0" fontId="1" fillId="0" borderId="11" xfId="53" applyFill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8" fillId="0" borderId="10" xfId="53" applyFont="1" applyFill="1" applyBorder="1" applyAlignment="1">
      <alignment horizontal="center" vertical="top" wrapText="1"/>
      <protection/>
    </xf>
    <xf numFmtId="0" fontId="0" fillId="33" borderId="0" xfId="0" applyFill="1" applyAlignment="1">
      <alignment/>
    </xf>
    <xf numFmtId="0" fontId="1" fillId="0" borderId="0" xfId="53" applyFont="1" applyAlignment="1">
      <alignment horizontal="center"/>
      <protection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8" fillId="34" borderId="10" xfId="53" applyFont="1" applyFill="1" applyBorder="1" applyAlignment="1">
      <alignment horizontal="center" vertical="top" wrapText="1"/>
      <protection/>
    </xf>
    <xf numFmtId="49" fontId="0" fillId="0" borderId="0" xfId="0" applyNumberFormat="1" applyFill="1" applyAlignment="1">
      <alignment horizontal="center" vertical="center" wrapText="1"/>
    </xf>
    <xf numFmtId="0" fontId="1" fillId="0" borderId="11" xfId="53" applyFill="1" applyBorder="1" applyAlignment="1">
      <alignment/>
      <protection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34" borderId="0" xfId="0" applyFill="1" applyAlignment="1">
      <alignment/>
    </xf>
    <xf numFmtId="0" fontId="8" fillId="0" borderId="0" xfId="53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center"/>
      <protection/>
    </xf>
    <xf numFmtId="0" fontId="4" fillId="0" borderId="0" xfId="53" applyFont="1" applyFill="1" applyAlignment="1">
      <alignment/>
      <protection/>
    </xf>
    <xf numFmtId="0" fontId="1" fillId="0" borderId="0" xfId="53" applyFill="1" applyAlignment="1">
      <alignment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/>
      <protection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" fillId="0" borderId="0" xfId="53" applyFill="1" applyAlignment="1">
      <alignment horizontal="center"/>
      <protection/>
    </xf>
    <xf numFmtId="0" fontId="1" fillId="0" borderId="0" xfId="53" applyFill="1" applyBorder="1" applyAlignment="1">
      <alignment horizontal="center"/>
      <protection/>
    </xf>
    <xf numFmtId="0" fontId="2" fillId="35" borderId="11" xfId="53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49" fontId="1" fillId="0" borderId="11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4" fillId="35" borderId="11" xfId="53" applyFont="1" applyFill="1" applyBorder="1" applyAlignment="1">
      <alignment horizontal="center"/>
      <protection/>
    </xf>
    <xf numFmtId="0" fontId="8" fillId="34" borderId="10" xfId="53" applyFont="1" applyFill="1" applyBorder="1" applyAlignment="1">
      <alignment vertical="top" wrapText="1"/>
      <protection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34" borderId="12" xfId="53" applyFont="1" applyFill="1" applyBorder="1" applyAlignment="1">
      <alignment/>
      <protection/>
    </xf>
    <xf numFmtId="0" fontId="9" fillId="36" borderId="10" xfId="53" applyFont="1" applyFill="1" applyBorder="1" applyAlignment="1">
      <alignment horizontal="center" vertical="top" wrapText="1"/>
      <protection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" fillId="36" borderId="10" xfId="0" applyFont="1" applyFill="1" applyBorder="1" applyAlignment="1">
      <alignment horizontal="center" wrapText="1"/>
    </xf>
    <xf numFmtId="0" fontId="1" fillId="36" borderId="11" xfId="53" applyFill="1" applyBorder="1" applyAlignment="1">
      <alignment horizontal="center"/>
      <protection/>
    </xf>
    <xf numFmtId="0" fontId="0" fillId="36" borderId="0" xfId="0" applyFill="1" applyBorder="1" applyAlignment="1">
      <alignment/>
    </xf>
    <xf numFmtId="0" fontId="0" fillId="37" borderId="0" xfId="0" applyFill="1" applyAlignment="1">
      <alignment/>
    </xf>
    <xf numFmtId="0" fontId="12" fillId="0" borderId="0" xfId="0" applyFont="1" applyAlignment="1">
      <alignment wrapText="1"/>
    </xf>
    <xf numFmtId="0" fontId="1" fillId="36" borderId="11" xfId="53" applyFill="1" applyBorder="1" applyAlignment="1">
      <alignment/>
      <protection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0" fillId="35" borderId="12" xfId="0" applyFill="1" applyBorder="1" applyAlignment="1">
      <alignment/>
    </xf>
    <xf numFmtId="0" fontId="0" fillId="38" borderId="0" xfId="0" applyFill="1" applyAlignment="1">
      <alignment/>
    </xf>
    <xf numFmtId="0" fontId="5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 vertical="center" wrapText="1"/>
      <protection/>
    </xf>
    <xf numFmtId="0" fontId="78" fillId="0" borderId="0" xfId="0" applyFont="1" applyFill="1" applyAlignment="1">
      <alignment/>
    </xf>
    <xf numFmtId="0" fontId="79" fillId="10" borderId="10" xfId="53" applyFont="1" applyFill="1" applyBorder="1" applyAlignment="1">
      <alignment horizontal="center" vertical="top" wrapText="1"/>
      <protection/>
    </xf>
    <xf numFmtId="0" fontId="80" fillId="10" borderId="0" xfId="0" applyFont="1" applyFill="1" applyAlignment="1">
      <alignment/>
    </xf>
    <xf numFmtId="0" fontId="80" fillId="36" borderId="0" xfId="0" applyFont="1" applyFill="1" applyAlignment="1">
      <alignment/>
    </xf>
    <xf numFmtId="0" fontId="80" fillId="36" borderId="0" xfId="0" applyFont="1" applyFill="1" applyBorder="1" applyAlignment="1">
      <alignment/>
    </xf>
    <xf numFmtId="0" fontId="81" fillId="36" borderId="10" xfId="53" applyFont="1" applyFill="1" applyBorder="1" applyAlignment="1">
      <alignment horizontal="center" vertical="top" wrapText="1"/>
      <protection/>
    </xf>
    <xf numFmtId="0" fontId="80" fillId="0" borderId="0" xfId="0" applyFont="1" applyFill="1" applyAlignment="1">
      <alignment/>
    </xf>
    <xf numFmtId="0" fontId="80" fillId="0" borderId="0" xfId="0" applyFont="1" applyAlignment="1">
      <alignment/>
    </xf>
    <xf numFmtId="0" fontId="81" fillId="0" borderId="10" xfId="53" applyFont="1" applyFill="1" applyBorder="1" applyAlignment="1">
      <alignment horizontal="center" vertical="top" wrapText="1"/>
      <protection/>
    </xf>
    <xf numFmtId="49" fontId="81" fillId="0" borderId="10" xfId="53" applyNumberFormat="1" applyFont="1" applyFill="1" applyBorder="1" applyAlignment="1">
      <alignment horizontal="left" vertical="top" wrapText="1"/>
      <protection/>
    </xf>
    <xf numFmtId="0" fontId="80" fillId="0" borderId="0" xfId="0" applyFont="1" applyFill="1" applyAlignment="1">
      <alignment horizontal="center"/>
    </xf>
    <xf numFmtId="0" fontId="80" fillId="0" borderId="0" xfId="0" applyFont="1" applyFill="1" applyBorder="1" applyAlignment="1">
      <alignment/>
    </xf>
    <xf numFmtId="0" fontId="82" fillId="0" borderId="11" xfId="53" applyFont="1" applyFill="1" applyBorder="1" applyAlignment="1">
      <alignment horizontal="center"/>
      <protection/>
    </xf>
    <xf numFmtId="0" fontId="80" fillId="38" borderId="0" xfId="0" applyFont="1" applyFill="1" applyAlignment="1">
      <alignment/>
    </xf>
    <xf numFmtId="0" fontId="80" fillId="38" borderId="0" xfId="0" applyFont="1" applyFill="1" applyBorder="1" applyAlignment="1">
      <alignment/>
    </xf>
    <xf numFmtId="49" fontId="81" fillId="36" borderId="10" xfId="53" applyNumberFormat="1" applyFont="1" applyFill="1" applyBorder="1" applyAlignment="1">
      <alignment horizontal="left" vertical="top" wrapText="1"/>
      <protection/>
    </xf>
    <xf numFmtId="49" fontId="81" fillId="0" borderId="10" xfId="53" applyNumberFormat="1" applyFont="1" applyFill="1" applyBorder="1" applyAlignment="1">
      <alignment wrapText="1"/>
      <protection/>
    </xf>
    <xf numFmtId="0" fontId="82" fillId="0" borderId="0" xfId="53" applyFont="1" applyFill="1" applyBorder="1" applyAlignment="1">
      <alignment horizontal="center"/>
      <protection/>
    </xf>
    <xf numFmtId="0" fontId="80" fillId="36" borderId="10" xfId="0" applyFont="1" applyFill="1" applyBorder="1" applyAlignment="1">
      <alignment horizontal="center"/>
    </xf>
    <xf numFmtId="0" fontId="82" fillId="36" borderId="11" xfId="53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8" fillId="36" borderId="10" xfId="53" applyFont="1" applyFill="1" applyBorder="1" applyAlignment="1">
      <alignment horizontal="center" vertical="top" wrapText="1"/>
      <protection/>
    </xf>
    <xf numFmtId="0" fontId="0" fillId="36" borderId="10" xfId="0" applyFill="1" applyBorder="1" applyAlignment="1">
      <alignment horizontal="center"/>
    </xf>
    <xf numFmtId="0" fontId="80" fillId="36" borderId="0" xfId="0" applyFont="1" applyFill="1" applyAlignment="1">
      <alignment/>
    </xf>
    <xf numFmtId="0" fontId="80" fillId="36" borderId="0" xfId="0" applyFont="1" applyFill="1" applyBorder="1" applyAlignment="1">
      <alignment/>
    </xf>
    <xf numFmtId="0" fontId="82" fillId="36" borderId="0" xfId="53" applyFont="1" applyFill="1" applyBorder="1" applyAlignment="1">
      <alignment horizontal="center"/>
      <protection/>
    </xf>
    <xf numFmtId="49" fontId="81" fillId="0" borderId="10" xfId="53" applyNumberFormat="1" applyFont="1" applyFill="1" applyBorder="1" applyAlignment="1">
      <alignment horizontal="center" vertical="top" wrapText="1"/>
      <protection/>
    </xf>
    <xf numFmtId="0" fontId="83" fillId="0" borderId="11" xfId="0" applyFont="1" applyFill="1" applyBorder="1" applyAlignment="1">
      <alignment horizontal="center" vertical="top" wrapText="1"/>
    </xf>
    <xf numFmtId="0" fontId="81" fillId="38" borderId="10" xfId="53" applyFont="1" applyFill="1" applyBorder="1" applyAlignment="1">
      <alignment horizontal="center" vertical="top" wrapText="1"/>
      <protection/>
    </xf>
    <xf numFmtId="49" fontId="82" fillId="38" borderId="10" xfId="52" applyNumberFormat="1" applyFont="1" applyFill="1" applyBorder="1">
      <alignment/>
      <protection/>
    </xf>
    <xf numFmtId="0" fontId="83" fillId="38" borderId="0" xfId="0" applyFont="1" applyFill="1" applyBorder="1" applyAlignment="1">
      <alignment horizontal="center" vertical="top" wrapText="1"/>
    </xf>
    <xf numFmtId="0" fontId="83" fillId="0" borderId="0" xfId="0" applyFont="1" applyFill="1" applyBorder="1" applyAlignment="1">
      <alignment horizontal="center" vertical="top" wrapText="1"/>
    </xf>
    <xf numFmtId="0" fontId="80" fillId="0" borderId="0" xfId="0" applyFont="1" applyBorder="1" applyAlignment="1">
      <alignment/>
    </xf>
    <xf numFmtId="0" fontId="1" fillId="0" borderId="0" xfId="53" applyFont="1" applyFill="1" applyBorder="1" applyAlignment="1">
      <alignment horizontal="center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79" fillId="10" borderId="10" xfId="53" applyFont="1" applyFill="1" applyBorder="1" applyAlignment="1">
      <alignment horizontal="left" vertical="top" wrapText="1"/>
      <protection/>
    </xf>
    <xf numFmtId="0" fontId="5" fillId="12" borderId="10" xfId="53" applyFont="1" applyFill="1" applyBorder="1" applyAlignment="1">
      <alignment horizontal="center" vertical="top" wrapText="1"/>
      <protection/>
    </xf>
    <xf numFmtId="0" fontId="8" fillId="12" borderId="10" xfId="53" applyFont="1" applyFill="1" applyBorder="1" applyAlignment="1">
      <alignment horizontal="center" vertical="top" wrapText="1"/>
      <protection/>
    </xf>
    <xf numFmtId="0" fontId="8" fillId="12" borderId="10" xfId="53" applyFont="1" applyFill="1" applyBorder="1" applyAlignment="1">
      <alignment horizontal="center" vertical="center" wrapText="1"/>
      <protection/>
    </xf>
    <xf numFmtId="0" fontId="3" fillId="12" borderId="10" xfId="53" applyFont="1" applyFill="1" applyBorder="1" applyAlignment="1">
      <alignment horizontal="center"/>
      <protection/>
    </xf>
    <xf numFmtId="0" fontId="0" fillId="13" borderId="10" xfId="0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4" fillId="13" borderId="10" xfId="53" applyFont="1" applyFill="1" applyBorder="1" applyAlignment="1">
      <alignment horizontal="center" wrapText="1"/>
      <protection/>
    </xf>
    <xf numFmtId="0" fontId="5" fillId="13" borderId="10" xfId="53" applyFont="1" applyFill="1" applyBorder="1" applyAlignment="1">
      <alignment horizontal="center" wrapText="1"/>
      <protection/>
    </xf>
    <xf numFmtId="0" fontId="0" fillId="13" borderId="10" xfId="0" applyFill="1" applyBorder="1" applyAlignment="1">
      <alignment/>
    </xf>
    <xf numFmtId="0" fontId="2" fillId="40" borderId="10" xfId="53" applyFont="1" applyFill="1" applyBorder="1" applyAlignment="1">
      <alignment horizontal="center" vertical="center"/>
      <protection/>
    </xf>
    <xf numFmtId="0" fontId="1" fillId="36" borderId="10" xfId="53" applyFill="1" applyBorder="1" applyAlignment="1">
      <alignment horizontal="center" vertical="center"/>
      <protection/>
    </xf>
    <xf numFmtId="0" fontId="2" fillId="36" borderId="10" xfId="53" applyFont="1" applyFill="1" applyBorder="1" applyAlignment="1">
      <alignment horizontal="center" vertical="center"/>
      <protection/>
    </xf>
    <xf numFmtId="0" fontId="0" fillId="13" borderId="10" xfId="0" applyFill="1" applyBorder="1" applyAlignment="1">
      <alignment horizontal="center" vertical="center"/>
    </xf>
    <xf numFmtId="0" fontId="5" fillId="12" borderId="10" xfId="53" applyFont="1" applyFill="1" applyBorder="1" applyAlignment="1">
      <alignment horizontal="center" vertical="center" wrapText="1"/>
      <protection/>
    </xf>
    <xf numFmtId="0" fontId="0" fillId="12" borderId="10" xfId="0" applyFill="1" applyBorder="1" applyAlignment="1">
      <alignment horizontal="center" vertical="center"/>
    </xf>
    <xf numFmtId="0" fontId="8" fillId="34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81" fillId="0" borderId="10" xfId="53" applyFont="1" applyFill="1" applyBorder="1" applyAlignment="1">
      <alignment horizontal="center" vertical="center" wrapText="1"/>
      <protection/>
    </xf>
    <xf numFmtId="0" fontId="84" fillId="36" borderId="10" xfId="53" applyFont="1" applyFill="1" applyBorder="1" applyAlignment="1">
      <alignment horizontal="center" vertical="center"/>
      <protection/>
    </xf>
    <xf numFmtId="0" fontId="1" fillId="0" borderId="10" xfId="53" applyFill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79" fillId="41" borderId="10" xfId="53" applyFont="1" applyFill="1" applyBorder="1" applyAlignment="1">
      <alignment horizontal="center" vertical="center" wrapText="1"/>
      <protection/>
    </xf>
    <xf numFmtId="0" fontId="81" fillId="36" borderId="10" xfId="53" applyFont="1" applyFill="1" applyBorder="1" applyAlignment="1">
      <alignment horizontal="center" vertical="center" wrapText="1"/>
      <protection/>
    </xf>
    <xf numFmtId="0" fontId="82" fillId="36" borderId="10" xfId="53" applyFont="1" applyFill="1" applyBorder="1" applyAlignment="1">
      <alignment horizontal="center" vertical="center"/>
      <protection/>
    </xf>
    <xf numFmtId="0" fontId="2" fillId="12" borderId="10" xfId="53" applyFont="1" applyFill="1" applyBorder="1" applyAlignment="1">
      <alignment horizontal="center" vertical="center"/>
      <protection/>
    </xf>
    <xf numFmtId="0" fontId="79" fillId="36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9" fillId="36" borderId="10" xfId="53" applyNumberFormat="1" applyFont="1" applyFill="1" applyBorder="1" applyAlignment="1">
      <alignment horizontal="center" vertical="center" wrapText="1"/>
      <protection/>
    </xf>
    <xf numFmtId="49" fontId="81" fillId="36" borderId="10" xfId="53" applyNumberFormat="1" applyFont="1" applyFill="1" applyBorder="1" applyAlignment="1">
      <alignment horizontal="center" vertical="center" wrapText="1"/>
      <protection/>
    </xf>
    <xf numFmtId="0" fontId="81" fillId="0" borderId="10" xfId="53" applyFont="1" applyBorder="1" applyAlignment="1">
      <alignment horizontal="center" vertical="center" wrapText="1"/>
      <protection/>
    </xf>
    <xf numFmtId="49" fontId="81" fillId="0" borderId="10" xfId="53" applyNumberFormat="1" applyFont="1" applyFill="1" applyBorder="1" applyAlignment="1">
      <alignment horizontal="center" vertical="center" wrapText="1"/>
      <protection/>
    </xf>
    <xf numFmtId="0" fontId="82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1" fontId="82" fillId="36" borderId="10" xfId="53" applyNumberFormat="1" applyFont="1" applyFill="1" applyBorder="1" applyAlignment="1">
      <alignment horizontal="center" vertical="center"/>
      <protection/>
    </xf>
    <xf numFmtId="0" fontId="9" fillId="36" borderId="10" xfId="53" applyFont="1" applyFill="1" applyBorder="1" applyAlignment="1">
      <alignment horizontal="center" vertical="center" wrapText="1"/>
      <protection/>
    </xf>
    <xf numFmtId="0" fontId="1" fillId="36" borderId="10" xfId="0" applyFont="1" applyFill="1" applyBorder="1" applyAlignment="1">
      <alignment horizontal="center" vertical="center"/>
    </xf>
    <xf numFmtId="0" fontId="8" fillId="0" borderId="10" xfId="53" applyFont="1" applyBorder="1" applyAlignment="1">
      <alignment horizontal="center" vertical="center" wrapText="1"/>
      <protection/>
    </xf>
    <xf numFmtId="0" fontId="85" fillId="0" borderId="10" xfId="0" applyFont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12" borderId="10" xfId="53" applyFont="1" applyFill="1" applyBorder="1" applyAlignment="1">
      <alignment horizontal="center" vertical="center"/>
      <protection/>
    </xf>
    <xf numFmtId="0" fontId="4" fillId="12" borderId="10" xfId="53" applyFont="1" applyFill="1" applyBorder="1" applyAlignment="1">
      <alignment horizontal="center" vertical="center"/>
      <protection/>
    </xf>
    <xf numFmtId="0" fontId="4" fillId="13" borderId="10" xfId="53" applyFont="1" applyFill="1" applyBorder="1" applyAlignment="1">
      <alignment horizontal="center" vertical="center" wrapText="1"/>
      <protection/>
    </xf>
    <xf numFmtId="0" fontId="5" fillId="13" borderId="10" xfId="53" applyFont="1" applyFill="1" applyBorder="1" applyAlignment="1">
      <alignment horizontal="center" vertical="center" wrapText="1"/>
      <protection/>
    </xf>
    <xf numFmtId="0" fontId="9" fillId="38" borderId="10" xfId="53" applyFont="1" applyFill="1" applyBorder="1" applyAlignment="1">
      <alignment horizontal="center" vertical="center" wrapText="1"/>
      <protection/>
    </xf>
    <xf numFmtId="0" fontId="79" fillId="34" borderId="10" xfId="5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1" fillId="38" borderId="10" xfId="52" applyNumberFormat="1" applyFont="1" applyFill="1" applyBorder="1" applyAlignment="1">
      <alignment horizontal="center" vertical="center"/>
      <protection/>
    </xf>
    <xf numFmtId="0" fontId="5" fillId="38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8" fillId="36" borderId="10" xfId="53" applyFont="1" applyFill="1" applyBorder="1" applyAlignment="1">
      <alignment horizontal="center" vertical="center" wrapText="1"/>
      <protection/>
    </xf>
    <xf numFmtId="0" fontId="84" fillId="34" borderId="10" xfId="53" applyFont="1" applyFill="1" applyBorder="1" applyAlignment="1">
      <alignment horizontal="center" vertical="center"/>
      <protection/>
    </xf>
    <xf numFmtId="0" fontId="85" fillId="34" borderId="10" xfId="0" applyFont="1" applyFill="1" applyBorder="1" applyAlignment="1">
      <alignment horizontal="center" vertical="center"/>
    </xf>
    <xf numFmtId="0" fontId="84" fillId="0" borderId="10" xfId="53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2" fillId="36" borderId="0" xfId="0" applyFont="1" applyFill="1" applyAlignment="1">
      <alignment horizontal="center" vertical="center" wrapText="1"/>
    </xf>
    <xf numFmtId="0" fontId="4" fillId="13" borderId="13" xfId="53" applyFont="1" applyFill="1" applyBorder="1" applyAlignment="1">
      <alignment horizontal="center" vertical="center" wrapText="1"/>
      <protection/>
    </xf>
    <xf numFmtId="0" fontId="5" fillId="13" borderId="13" xfId="53" applyFont="1" applyFill="1" applyBorder="1" applyAlignment="1">
      <alignment horizontal="center" vertical="center" wrapText="1"/>
      <protection/>
    </xf>
    <xf numFmtId="0" fontId="5" fillId="12" borderId="13" xfId="53" applyFont="1" applyFill="1" applyBorder="1" applyAlignment="1">
      <alignment horizontal="center" vertical="center" wrapText="1"/>
      <protection/>
    </xf>
    <xf numFmtId="0" fontId="81" fillId="0" borderId="14" xfId="53" applyFont="1" applyBorder="1" applyAlignment="1">
      <alignment horizontal="center" vertical="center" wrapText="1"/>
      <protection/>
    </xf>
    <xf numFmtId="0" fontId="81" fillId="38" borderId="14" xfId="53" applyFont="1" applyFill="1" applyBorder="1" applyAlignment="1">
      <alignment horizontal="center" vertical="center" wrapText="1"/>
      <protection/>
    </xf>
    <xf numFmtId="0" fontId="81" fillId="0" borderId="15" xfId="53" applyFont="1" applyBorder="1" applyAlignment="1">
      <alignment horizontal="center" vertical="center" wrapText="1"/>
      <protection/>
    </xf>
    <xf numFmtId="0" fontId="79" fillId="0" borderId="15" xfId="53" applyFont="1" applyBorder="1" applyAlignment="1">
      <alignment horizontal="center" vertical="center" wrapText="1"/>
      <protection/>
    </xf>
    <xf numFmtId="0" fontId="79" fillId="0" borderId="10" xfId="53" applyFont="1" applyBorder="1" applyAlignment="1">
      <alignment horizontal="center" vertical="center" wrapText="1"/>
      <protection/>
    </xf>
    <xf numFmtId="0" fontId="81" fillId="0" borderId="16" xfId="53" applyFont="1" applyBorder="1" applyAlignment="1">
      <alignment horizontal="center" vertical="center" wrapText="1"/>
      <protection/>
    </xf>
    <xf numFmtId="0" fontId="85" fillId="38" borderId="10" xfId="0" applyFont="1" applyFill="1" applyBorder="1" applyAlignment="1">
      <alignment horizontal="center" vertical="center"/>
    </xf>
    <xf numFmtId="0" fontId="82" fillId="0" borderId="15" xfId="53" applyFont="1" applyFill="1" applyBorder="1" applyAlignment="1">
      <alignment horizontal="center" vertical="center"/>
      <protection/>
    </xf>
    <xf numFmtId="0" fontId="84" fillId="34" borderId="15" xfId="53" applyFont="1" applyFill="1" applyBorder="1" applyAlignment="1">
      <alignment horizontal="center" vertical="center"/>
      <protection/>
    </xf>
    <xf numFmtId="0" fontId="81" fillId="36" borderId="13" xfId="53" applyFont="1" applyFill="1" applyBorder="1" applyAlignment="1">
      <alignment horizontal="center" vertical="center" wrapText="1"/>
      <protection/>
    </xf>
    <xf numFmtId="0" fontId="2" fillId="12" borderId="10" xfId="53" applyNumberFormat="1" applyFont="1" applyFill="1" applyBorder="1" applyAlignment="1">
      <alignment horizontal="center" vertical="center"/>
      <protection/>
    </xf>
    <xf numFmtId="0" fontId="13" fillId="13" borderId="10" xfId="0" applyFont="1" applyFill="1" applyBorder="1" applyAlignment="1">
      <alignment horizontal="center" vertical="center"/>
    </xf>
    <xf numFmtId="0" fontId="9" fillId="12" borderId="10" xfId="53" applyFont="1" applyFill="1" applyBorder="1" applyAlignment="1">
      <alignment horizontal="center" vertical="center"/>
      <protection/>
    </xf>
    <xf numFmtId="0" fontId="11" fillId="34" borderId="10" xfId="53" applyFont="1" applyFill="1" applyBorder="1" applyAlignment="1">
      <alignment horizontal="center" vertical="center"/>
      <protection/>
    </xf>
    <xf numFmtId="0" fontId="86" fillId="0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86" fillId="36" borderId="10" xfId="53" applyFont="1" applyFill="1" applyBorder="1" applyAlignment="1">
      <alignment horizontal="center" vertical="center"/>
      <protection/>
    </xf>
    <xf numFmtId="0" fontId="82" fillId="0" borderId="10" xfId="0" applyFont="1" applyFill="1" applyBorder="1" applyAlignment="1">
      <alignment horizontal="center" vertical="center" wrapText="1"/>
    </xf>
    <xf numFmtId="0" fontId="14" fillId="0" borderId="0" xfId="53" applyFont="1" applyAlignment="1">
      <alignment/>
      <protection/>
    </xf>
    <xf numFmtId="0" fontId="14" fillId="0" borderId="0" xfId="53" applyFont="1" applyAlignment="1">
      <alignment horizontal="right"/>
      <protection/>
    </xf>
    <xf numFmtId="0" fontId="15" fillId="0" borderId="0" xfId="53" applyFont="1" applyAlignment="1">
      <alignment horizontal="right"/>
      <protection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14" fillId="0" borderId="0" xfId="53" applyFont="1" applyAlignment="1">
      <alignment horizontal="left"/>
      <protection/>
    </xf>
    <xf numFmtId="0" fontId="16" fillId="13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4" fillId="12" borderId="10" xfId="53" applyFont="1" applyFill="1" applyBorder="1" applyAlignment="1">
      <alignment horizontal="center" vertical="center" wrapText="1"/>
      <protection/>
    </xf>
    <xf numFmtId="0" fontId="18" fillId="12" borderId="10" xfId="53" applyFont="1" applyFill="1" applyBorder="1" applyAlignment="1">
      <alignment horizontal="center" vertical="center" wrapText="1"/>
      <protection/>
    </xf>
    <xf numFmtId="0" fontId="16" fillId="12" borderId="10" xfId="0" applyFont="1" applyFill="1" applyBorder="1" applyAlignment="1">
      <alignment horizontal="center" vertical="center"/>
    </xf>
    <xf numFmtId="0" fontId="14" fillId="34" borderId="10" xfId="53" applyFont="1" applyFill="1" applyBorder="1" applyAlignment="1">
      <alignment horizontal="center" vertical="center" wrapText="1"/>
      <protection/>
    </xf>
    <xf numFmtId="0" fontId="19" fillId="40" borderId="10" xfId="53" applyFont="1" applyFill="1" applyBorder="1" applyAlignment="1">
      <alignment horizontal="center" vertical="center"/>
      <protection/>
    </xf>
    <xf numFmtId="0" fontId="17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87" fillId="0" borderId="10" xfId="53" applyFont="1" applyBorder="1" applyAlignment="1">
      <alignment horizontal="center" vertical="center" wrapText="1"/>
      <protection/>
    </xf>
    <xf numFmtId="0" fontId="87" fillId="36" borderId="10" xfId="53" applyFont="1" applyFill="1" applyBorder="1" applyAlignment="1">
      <alignment horizontal="center" vertical="center" wrapText="1"/>
      <protection/>
    </xf>
    <xf numFmtId="0" fontId="87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/>
    </xf>
    <xf numFmtId="0" fontId="89" fillId="0" borderId="11" xfId="0" applyFont="1" applyFill="1" applyBorder="1" applyAlignment="1">
      <alignment vertical="top" wrapText="1"/>
    </xf>
    <xf numFmtId="0" fontId="90" fillId="0" borderId="0" xfId="0" applyFont="1" applyFill="1" applyBorder="1" applyAlignment="1">
      <alignment/>
    </xf>
    <xf numFmtId="0" fontId="90" fillId="0" borderId="0" xfId="0" applyFont="1" applyFill="1" applyAlignment="1">
      <alignment/>
    </xf>
    <xf numFmtId="49" fontId="87" fillId="0" borderId="10" xfId="53" applyNumberFormat="1" applyFont="1" applyFill="1" applyBorder="1" applyAlignment="1">
      <alignment horizontal="center" vertical="center" wrapText="1"/>
      <protection/>
    </xf>
    <xf numFmtId="49" fontId="87" fillId="0" borderId="10" xfId="53" applyNumberFormat="1" applyFont="1" applyBorder="1" applyAlignment="1">
      <alignment horizontal="center" vertical="center" wrapText="1"/>
      <protection/>
    </xf>
    <xf numFmtId="0" fontId="91" fillId="0" borderId="10" xfId="53" applyFont="1" applyBorder="1" applyAlignment="1">
      <alignment horizontal="center" vertical="center"/>
      <protection/>
    </xf>
    <xf numFmtId="0" fontId="89" fillId="0" borderId="0" xfId="0" applyFont="1" applyFill="1" applyBorder="1" applyAlignment="1">
      <alignment vertical="top" wrapText="1"/>
    </xf>
    <xf numFmtId="0" fontId="14" fillId="0" borderId="10" xfId="53" applyFont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/>
      <protection/>
    </xf>
    <xf numFmtId="0" fontId="19" fillId="0" borderId="10" xfId="53" applyFont="1" applyBorder="1" applyAlignment="1">
      <alignment horizontal="center" vertical="center"/>
      <protection/>
    </xf>
    <xf numFmtId="0" fontId="18" fillId="40" borderId="10" xfId="53" applyFont="1" applyFill="1" applyBorder="1" applyAlignment="1">
      <alignment horizontal="center" vertical="center" wrapText="1"/>
      <protection/>
    </xf>
    <xf numFmtId="0" fontId="14" fillId="40" borderId="10" xfId="53" applyFont="1" applyFill="1" applyBorder="1" applyAlignment="1">
      <alignment horizontal="center" vertical="center" wrapText="1"/>
      <protection/>
    </xf>
    <xf numFmtId="0" fontId="18" fillId="36" borderId="10" xfId="53" applyFont="1" applyFill="1" applyBorder="1" applyAlignment="1">
      <alignment horizontal="center" vertical="center" wrapText="1"/>
      <protection/>
    </xf>
    <xf numFmtId="0" fontId="15" fillId="36" borderId="10" xfId="53" applyFont="1" applyFill="1" applyBorder="1" applyAlignment="1">
      <alignment horizontal="center" vertical="center"/>
      <protection/>
    </xf>
    <xf numFmtId="0" fontId="19" fillId="36" borderId="10" xfId="53" applyFont="1" applyFill="1" applyBorder="1" applyAlignment="1">
      <alignment horizontal="center" vertical="center"/>
      <protection/>
    </xf>
    <xf numFmtId="0" fontId="19" fillId="12" borderId="10" xfId="53" applyFont="1" applyFill="1" applyBorder="1" applyAlignment="1">
      <alignment horizontal="center" vertical="center"/>
      <protection/>
    </xf>
    <xf numFmtId="0" fontId="16" fillId="37" borderId="0" xfId="0" applyFont="1" applyFill="1" applyAlignment="1">
      <alignment/>
    </xf>
    <xf numFmtId="0" fontId="16" fillId="38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6" fillId="38" borderId="0" xfId="0" applyFont="1" applyFill="1" applyAlignment="1">
      <alignment/>
    </xf>
    <xf numFmtId="0" fontId="90" fillId="0" borderId="1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17" fillId="35" borderId="0" xfId="0" applyFont="1" applyFill="1" applyAlignment="1">
      <alignment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/>
      <protection/>
    </xf>
    <xf numFmtId="0" fontId="19" fillId="0" borderId="10" xfId="53" applyFont="1" applyFill="1" applyBorder="1" applyAlignment="1">
      <alignment horizontal="center" vertical="center"/>
      <protection/>
    </xf>
    <xf numFmtId="49" fontId="87" fillId="36" borderId="10" xfId="53" applyNumberFormat="1" applyFont="1" applyFill="1" applyBorder="1" applyAlignment="1">
      <alignment horizontal="center" vertical="center" wrapText="1"/>
      <protection/>
    </xf>
    <xf numFmtId="0" fontId="91" fillId="36" borderId="10" xfId="53" applyFont="1" applyFill="1" applyBorder="1" applyAlignment="1">
      <alignment horizontal="center" vertical="center"/>
      <protection/>
    </xf>
    <xf numFmtId="0" fontId="92" fillId="36" borderId="10" xfId="53" applyFont="1" applyFill="1" applyBorder="1" applyAlignment="1">
      <alignment horizontal="center" vertical="center"/>
      <protection/>
    </xf>
    <xf numFmtId="0" fontId="90" fillId="36" borderId="0" xfId="0" applyFont="1" applyFill="1" applyAlignment="1">
      <alignment horizontal="right"/>
    </xf>
    <xf numFmtId="0" fontId="90" fillId="36" borderId="0" xfId="0" applyFont="1" applyFill="1" applyBorder="1" applyAlignment="1">
      <alignment horizontal="right"/>
    </xf>
    <xf numFmtId="49" fontId="18" fillId="36" borderId="10" xfId="53" applyNumberFormat="1" applyFont="1" applyFill="1" applyBorder="1" applyAlignment="1">
      <alignment horizontal="center" vertical="center" wrapText="1"/>
      <protection/>
    </xf>
    <xf numFmtId="0" fontId="16" fillId="36" borderId="0" xfId="0" applyFont="1" applyFill="1" applyAlignment="1">
      <alignment horizontal="right"/>
    </xf>
    <xf numFmtId="0" fontId="16" fillId="36" borderId="0" xfId="0" applyFont="1" applyFill="1" applyBorder="1" applyAlignment="1">
      <alignment horizontal="right"/>
    </xf>
    <xf numFmtId="0" fontId="15" fillId="0" borderId="0" xfId="53" applyFont="1" applyFill="1" applyBorder="1" applyAlignment="1">
      <alignment horizontal="right"/>
      <protection/>
    </xf>
    <xf numFmtId="0" fontId="16" fillId="0" borderId="10" xfId="0" applyFont="1" applyFill="1" applyBorder="1" applyAlignment="1">
      <alignment horizontal="center" vertical="center"/>
    </xf>
    <xf numFmtId="0" fontId="19" fillId="0" borderId="10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49" fontId="16" fillId="0" borderId="0" xfId="0" applyNumberFormat="1" applyFont="1" applyFill="1" applyAlignment="1">
      <alignment/>
    </xf>
    <xf numFmtId="0" fontId="17" fillId="37" borderId="0" xfId="0" applyFont="1" applyFill="1" applyAlignment="1">
      <alignment/>
    </xf>
    <xf numFmtId="0" fontId="16" fillId="36" borderId="0" xfId="0" applyFont="1" applyFill="1" applyAlignment="1">
      <alignment/>
    </xf>
    <xf numFmtId="0" fontId="17" fillId="0" borderId="0" xfId="0" applyFont="1" applyAlignment="1">
      <alignment horizontal="center" vertical="center" wrapText="1"/>
    </xf>
    <xf numFmtId="0" fontId="15" fillId="12" borderId="10" xfId="53" applyFont="1" applyFill="1" applyBorder="1" applyAlignment="1">
      <alignment horizontal="center" vertical="center"/>
      <protection/>
    </xf>
    <xf numFmtId="0" fontId="14" fillId="12" borderId="10" xfId="53" applyFont="1" applyFill="1" applyBorder="1" applyAlignment="1">
      <alignment horizontal="center" vertical="center"/>
      <protection/>
    </xf>
    <xf numFmtId="2" fontId="14" fillId="12" borderId="10" xfId="53" applyNumberFormat="1" applyFont="1" applyFill="1" applyBorder="1" applyAlignment="1">
      <alignment horizontal="center" vertical="center"/>
      <protection/>
    </xf>
    <xf numFmtId="0" fontId="14" fillId="35" borderId="11" xfId="53" applyFont="1" applyFill="1" applyBorder="1" applyAlignment="1">
      <alignment horizontal="center"/>
      <protection/>
    </xf>
    <xf numFmtId="0" fontId="82" fillId="38" borderId="10" xfId="0" applyFont="1" applyFill="1" applyBorder="1" applyAlignment="1">
      <alignment horizontal="center" vertical="center" wrapText="1"/>
    </xf>
    <xf numFmtId="0" fontId="84" fillId="10" borderId="10" xfId="53" applyFont="1" applyFill="1" applyBorder="1" applyAlignment="1">
      <alignment horizontal="center" vertical="center"/>
      <protection/>
    </xf>
    <xf numFmtId="0" fontId="80" fillId="36" borderId="10" xfId="0" applyFont="1" applyFill="1" applyBorder="1" applyAlignment="1">
      <alignment horizontal="center" vertical="center"/>
    </xf>
    <xf numFmtId="0" fontId="85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1" fillId="0" borderId="10" xfId="53" applyFont="1" applyFill="1" applyBorder="1" applyAlignment="1">
      <alignment horizontal="center" vertical="center"/>
      <protection/>
    </xf>
    <xf numFmtId="0" fontId="1" fillId="36" borderId="10" xfId="53" applyFont="1" applyFill="1" applyBorder="1" applyAlignment="1">
      <alignment horizontal="center" vertical="center"/>
      <protection/>
    </xf>
    <xf numFmtId="0" fontId="2" fillId="36" borderId="10" xfId="0" applyFont="1" applyFill="1" applyBorder="1" applyAlignment="1">
      <alignment horizontal="center" vertical="center"/>
    </xf>
    <xf numFmtId="0" fontId="19" fillId="36" borderId="10" xfId="53" applyNumberFormat="1" applyFont="1" applyFill="1" applyBorder="1" applyAlignment="1">
      <alignment horizontal="center" vertical="center"/>
      <protection/>
    </xf>
    <xf numFmtId="0" fontId="16" fillId="38" borderId="10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2" fontId="16" fillId="37" borderId="0" xfId="0" applyNumberFormat="1" applyFont="1" applyFill="1" applyAlignment="1">
      <alignment/>
    </xf>
    <xf numFmtId="0" fontId="19" fillId="34" borderId="0" xfId="53" applyFont="1" applyFill="1" applyBorder="1">
      <alignment/>
      <protection/>
    </xf>
    <xf numFmtId="0" fontId="16" fillId="34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8" borderId="0" xfId="0" applyFont="1" applyFill="1" applyBorder="1" applyAlignment="1">
      <alignment/>
    </xf>
    <xf numFmtId="2" fontId="16" fillId="35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80" fillId="10" borderId="0" xfId="0" applyFont="1" applyFill="1" applyBorder="1" applyAlignment="1">
      <alignment/>
    </xf>
    <xf numFmtId="0" fontId="82" fillId="36" borderId="10" xfId="0" applyFont="1" applyFill="1" applyBorder="1" applyAlignment="1">
      <alignment horizontal="center" vertical="center" wrapText="1"/>
    </xf>
    <xf numFmtId="0" fontId="2" fillId="35" borderId="11" xfId="53" applyFont="1" applyFill="1" applyBorder="1" applyAlignment="1">
      <alignment/>
      <protection/>
    </xf>
    <xf numFmtId="49" fontId="9" fillId="36" borderId="10" xfId="53" applyNumberFormat="1" applyFont="1" applyFill="1" applyBorder="1" applyAlignment="1">
      <alignment horizontal="left" vertical="top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34" borderId="10" xfId="53" applyFont="1" applyFill="1" applyBorder="1" applyAlignment="1">
      <alignment horizontal="center" vertical="center" wrapText="1"/>
      <protection/>
    </xf>
    <xf numFmtId="0" fontId="93" fillId="41" borderId="10" xfId="53" applyFont="1" applyFill="1" applyBorder="1" applyAlignment="1">
      <alignment horizontal="center" vertical="center" wrapText="1"/>
      <protection/>
    </xf>
    <xf numFmtId="0" fontId="83" fillId="36" borderId="10" xfId="53" applyFont="1" applyFill="1" applyBorder="1" applyAlignment="1">
      <alignment horizontal="center" vertical="center" wrapText="1"/>
      <protection/>
    </xf>
    <xf numFmtId="0" fontId="4" fillId="12" borderId="10" xfId="53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36" borderId="10" xfId="53" applyNumberFormat="1" applyFont="1" applyFill="1" applyBorder="1" applyAlignment="1">
      <alignment horizontal="center" vertical="center" wrapText="1"/>
      <protection/>
    </xf>
    <xf numFmtId="49" fontId="83" fillId="36" borderId="10" xfId="53" applyNumberFormat="1" applyFont="1" applyFill="1" applyBorder="1" applyAlignment="1">
      <alignment horizontal="center" vertical="center" wrapText="1"/>
      <protection/>
    </xf>
    <xf numFmtId="49" fontId="83" fillId="0" borderId="10" xfId="53" applyNumberFormat="1" applyFont="1" applyFill="1" applyBorder="1" applyAlignment="1">
      <alignment horizontal="center" vertical="center" wrapText="1"/>
      <protection/>
    </xf>
    <xf numFmtId="0" fontId="5" fillId="36" borderId="10" xfId="53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wrapText="1"/>
    </xf>
    <xf numFmtId="0" fontId="13" fillId="0" borderId="0" xfId="52" applyFont="1">
      <alignment/>
      <protection/>
    </xf>
    <xf numFmtId="0" fontId="13" fillId="0" borderId="0" xfId="52" applyFont="1" applyBorder="1">
      <alignment/>
      <protection/>
    </xf>
    <xf numFmtId="49" fontId="13" fillId="0" borderId="0" xfId="52" applyNumberFormat="1" applyFont="1" applyBorder="1">
      <alignment/>
      <protection/>
    </xf>
    <xf numFmtId="0" fontId="5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2" applyFont="1" applyFill="1">
      <alignment/>
      <protection/>
    </xf>
    <xf numFmtId="49" fontId="13" fillId="0" borderId="0" xfId="53" applyNumberFormat="1" applyFont="1" applyBorder="1">
      <alignment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9" fontId="83" fillId="0" borderId="10" xfId="52" applyNumberFormat="1" applyFont="1" applyFill="1" applyBorder="1" applyAlignment="1">
      <alignment horizontal="center" vertical="center"/>
      <protection/>
    </xf>
    <xf numFmtId="0" fontId="83" fillId="0" borderId="10" xfId="52" applyFont="1" applyFill="1" applyBorder="1" applyAlignment="1">
      <alignment horizontal="center" vertical="center"/>
      <protection/>
    </xf>
    <xf numFmtId="0" fontId="93" fillId="36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36" borderId="10" xfId="53" applyFont="1" applyFill="1" applyBorder="1" applyAlignment="1">
      <alignment horizontal="center" vertical="center"/>
      <protection/>
    </xf>
    <xf numFmtId="0" fontId="4" fillId="40" borderId="10" xfId="53" applyFont="1" applyFill="1" applyBorder="1" applyAlignment="1">
      <alignment horizontal="center" vertical="center"/>
      <protection/>
    </xf>
    <xf numFmtId="0" fontId="4" fillId="36" borderId="10" xfId="53" applyFont="1" applyFill="1" applyBorder="1" applyAlignment="1">
      <alignment horizontal="center" vertical="center"/>
      <protection/>
    </xf>
    <xf numFmtId="0" fontId="93" fillId="41" borderId="10" xfId="53" applyFont="1" applyFill="1" applyBorder="1" applyAlignment="1">
      <alignment horizontal="center" vertical="center"/>
      <protection/>
    </xf>
    <xf numFmtId="0" fontId="83" fillId="36" borderId="10" xfId="53" applyFont="1" applyFill="1" applyBorder="1" applyAlignment="1">
      <alignment horizontal="center" vertical="center"/>
      <protection/>
    </xf>
    <xf numFmtId="0" fontId="83" fillId="36" borderId="10" xfId="52" applyFont="1" applyFill="1" applyBorder="1" applyAlignment="1">
      <alignment horizontal="center" vertical="center"/>
      <protection/>
    </xf>
    <xf numFmtId="0" fontId="94" fillId="36" borderId="10" xfId="52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83" fillId="0" borderId="10" xfId="53" applyFont="1" applyFill="1" applyBorder="1" applyAlignment="1">
      <alignment horizontal="center" vertical="center"/>
      <protection/>
    </xf>
    <xf numFmtId="0" fontId="93" fillId="0" borderId="10" xfId="53" applyFont="1" applyBorder="1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1" fontId="83" fillId="36" borderId="10" xfId="53" applyNumberFormat="1" applyFont="1" applyFill="1" applyBorder="1" applyAlignment="1">
      <alignment horizontal="center" vertical="center"/>
      <protection/>
    </xf>
    <xf numFmtId="0" fontId="5" fillId="36" borderId="10" xfId="0" applyFont="1" applyFill="1" applyBorder="1" applyAlignment="1">
      <alignment horizontal="center" vertical="center"/>
    </xf>
    <xf numFmtId="0" fontId="5" fillId="0" borderId="0" xfId="52" applyFont="1">
      <alignment/>
      <protection/>
    </xf>
    <xf numFmtId="0" fontId="5" fillId="12" borderId="10" xfId="0" applyFont="1" applyFill="1" applyBorder="1" applyAlignment="1">
      <alignment horizontal="center" vertical="center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5" fillId="13" borderId="10" xfId="0" applyFont="1" applyFill="1" applyBorder="1" applyAlignment="1">
      <alignment horizontal="center" vertical="center"/>
    </xf>
    <xf numFmtId="0" fontId="83" fillId="0" borderId="10" xfId="53" applyFont="1" applyBorder="1" applyAlignment="1">
      <alignment horizontal="center" vertical="center" wrapText="1"/>
      <protection/>
    </xf>
    <xf numFmtId="0" fontId="83" fillId="0" borderId="10" xfId="53" applyFont="1" applyFill="1" applyBorder="1" applyAlignment="1">
      <alignment horizontal="center" vertical="center" wrapText="1"/>
      <protection/>
    </xf>
    <xf numFmtId="0" fontId="83" fillId="0" borderId="10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/>
    </xf>
    <xf numFmtId="0" fontId="83" fillId="38" borderId="10" xfId="53" applyFont="1" applyFill="1" applyBorder="1" applyAlignment="1">
      <alignment horizontal="center" vertical="center" wrapText="1"/>
      <protection/>
    </xf>
    <xf numFmtId="49" fontId="83" fillId="38" borderId="10" xfId="52" applyNumberFormat="1" applyFont="1" applyFill="1" applyBorder="1" applyAlignment="1">
      <alignment horizontal="center" vertical="center"/>
      <protection/>
    </xf>
    <xf numFmtId="0" fontId="83" fillId="38" borderId="10" xfId="0" applyFont="1" applyFill="1" applyBorder="1" applyAlignment="1">
      <alignment horizontal="center" vertical="center" wrapText="1"/>
    </xf>
    <xf numFmtId="0" fontId="93" fillId="38" borderId="10" xfId="0" applyFont="1" applyFill="1" applyBorder="1" applyAlignment="1">
      <alignment horizontal="center" vertical="center"/>
    </xf>
    <xf numFmtId="49" fontId="83" fillId="0" borderId="13" xfId="53" applyNumberFormat="1" applyFont="1" applyFill="1" applyBorder="1" applyAlignment="1">
      <alignment horizontal="center" vertical="center" wrapText="1"/>
      <protection/>
    </xf>
    <xf numFmtId="0" fontId="93" fillId="0" borderId="10" xfId="53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93" fillId="34" borderId="10" xfId="53" applyFont="1" applyFill="1" applyBorder="1" applyAlignment="1">
      <alignment horizontal="center" vertical="center" wrapText="1"/>
      <protection/>
    </xf>
    <xf numFmtId="0" fontId="93" fillId="34" borderId="10" xfId="53" applyFont="1" applyFill="1" applyBorder="1" applyAlignment="1">
      <alignment horizontal="center" vertical="center"/>
      <protection/>
    </xf>
    <xf numFmtId="0" fontId="83" fillId="0" borderId="10" xfId="0" applyFont="1" applyFill="1" applyBorder="1" applyAlignment="1">
      <alignment horizontal="center" vertical="center"/>
    </xf>
    <xf numFmtId="0" fontId="5" fillId="0" borderId="10" xfId="53" applyFont="1" applyBorder="1" applyAlignment="1">
      <alignment horizontal="center" vertical="center" wrapText="1"/>
      <protection/>
    </xf>
    <xf numFmtId="0" fontId="93" fillId="36" borderId="10" xfId="53" applyFont="1" applyFill="1" applyBorder="1" applyAlignment="1">
      <alignment horizontal="center" vertical="center" wrapText="1"/>
      <protection/>
    </xf>
    <xf numFmtId="0" fontId="83" fillId="36" borderId="13" xfId="53" applyFont="1" applyFill="1" applyBorder="1" applyAlignment="1">
      <alignment horizontal="center" vertical="center" wrapText="1"/>
      <protection/>
    </xf>
    <xf numFmtId="0" fontId="83" fillId="36" borderId="10" xfId="0" applyFont="1" applyFill="1" applyBorder="1" applyAlignment="1">
      <alignment horizontal="center" vertical="center"/>
    </xf>
    <xf numFmtId="0" fontId="93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83" fillId="36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12" borderId="10" xfId="53" applyFont="1" applyFill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5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83" fillId="0" borderId="0" xfId="0" applyFont="1" applyFill="1" applyAlignment="1">
      <alignment horizontal="right"/>
    </xf>
    <xf numFmtId="0" fontId="83" fillId="0" borderId="0" xfId="0" applyFont="1" applyAlignment="1">
      <alignment horizontal="right"/>
    </xf>
    <xf numFmtId="0" fontId="83" fillId="38" borderId="0" xfId="0" applyFont="1" applyFill="1" applyAlignment="1">
      <alignment horizontal="right"/>
    </xf>
    <xf numFmtId="0" fontId="83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83" fillId="0" borderId="10" xfId="0" applyFont="1" applyBorder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83" fillId="36" borderId="0" xfId="0" applyFont="1" applyFill="1" applyBorder="1" applyAlignment="1">
      <alignment/>
    </xf>
    <xf numFmtId="0" fontId="83" fillId="36" borderId="0" xfId="0" applyFont="1" applyFill="1" applyAlignment="1">
      <alignment/>
    </xf>
    <xf numFmtId="0" fontId="83" fillId="36" borderId="0" xfId="0" applyFont="1" applyFill="1" applyBorder="1" applyAlignment="1">
      <alignment/>
    </xf>
    <xf numFmtId="0" fontId="83" fillId="36" borderId="0" xfId="0" applyFont="1" applyFill="1" applyAlignment="1">
      <alignment/>
    </xf>
    <xf numFmtId="0" fontId="83" fillId="36" borderId="0" xfId="0" applyFont="1" applyFill="1" applyAlignment="1">
      <alignment horizontal="right"/>
    </xf>
    <xf numFmtId="0" fontId="5" fillId="39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1" xfId="53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/>
    </xf>
    <xf numFmtId="0" fontId="5" fillId="36" borderId="0" xfId="0" applyFont="1" applyFill="1" applyAlignment="1">
      <alignment/>
    </xf>
    <xf numFmtId="0" fontId="11" fillId="36" borderId="10" xfId="53" applyFont="1" applyFill="1" applyBorder="1" applyAlignment="1">
      <alignment horizontal="center" vertical="center"/>
      <protection/>
    </xf>
    <xf numFmtId="0" fontId="16" fillId="36" borderId="10" xfId="0" applyFont="1" applyFill="1" applyBorder="1" applyAlignment="1">
      <alignment horizontal="center" vertical="center"/>
    </xf>
    <xf numFmtId="0" fontId="13" fillId="39" borderId="0" xfId="52" applyFont="1" applyFill="1">
      <alignment/>
      <protection/>
    </xf>
    <xf numFmtId="0" fontId="1" fillId="0" borderId="12" xfId="53" applyFill="1" applyBorder="1" applyAlignment="1">
      <alignment horizontal="center" vertical="center"/>
      <protection/>
    </xf>
    <xf numFmtId="0" fontId="0" fillId="35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49" fontId="9" fillId="36" borderId="10" xfId="53" applyNumberFormat="1" applyFont="1" applyFill="1" applyBorder="1" applyAlignment="1">
      <alignment horizontal="center" vertical="top" wrapText="1"/>
      <protection/>
    </xf>
    <xf numFmtId="0" fontId="1" fillId="36" borderId="10" xfId="0" applyFont="1" applyFill="1" applyBorder="1" applyAlignment="1">
      <alignment horizontal="center" vertical="center" wrapText="1"/>
    </xf>
    <xf numFmtId="49" fontId="81" fillId="36" borderId="10" xfId="53" applyNumberFormat="1" applyFont="1" applyFill="1" applyBorder="1" applyAlignment="1">
      <alignment horizontal="center" vertical="top" wrapText="1"/>
      <protection/>
    </xf>
    <xf numFmtId="0" fontId="18" fillId="36" borderId="17" xfId="0" applyFont="1" applyFill="1" applyBorder="1" applyAlignment="1">
      <alignment horizontal="center"/>
    </xf>
    <xf numFmtId="4" fontId="90" fillId="36" borderId="14" xfId="60" applyNumberFormat="1" applyFont="1" applyFill="1" applyBorder="1" applyAlignment="1">
      <alignment horizontal="center"/>
    </xf>
    <xf numFmtId="4" fontId="16" fillId="36" borderId="10" xfId="0" applyNumberFormat="1" applyFont="1" applyFill="1" applyBorder="1" applyAlignment="1">
      <alignment horizontal="center"/>
    </xf>
    <xf numFmtId="4" fontId="16" fillId="36" borderId="16" xfId="0" applyNumberFormat="1" applyFont="1" applyFill="1" applyBorder="1" applyAlignment="1">
      <alignment horizontal="center"/>
    </xf>
    <xf numFmtId="0" fontId="88" fillId="36" borderId="10" xfId="53" applyFont="1" applyFill="1" applyBorder="1" applyAlignment="1">
      <alignment horizontal="center" vertical="center"/>
      <protection/>
    </xf>
    <xf numFmtId="0" fontId="15" fillId="0" borderId="0" xfId="53" applyFont="1" applyFill="1" applyBorder="1" applyAlignment="1">
      <alignment horizontal="center" vertical="center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6" fillId="12" borderId="10" xfId="53" applyFont="1" applyFill="1" applyBorder="1" applyAlignment="1">
      <alignment horizontal="center" vertical="center"/>
      <protection/>
    </xf>
    <xf numFmtId="0" fontId="20" fillId="35" borderId="0" xfId="0" applyFont="1" applyFill="1" applyAlignment="1">
      <alignment/>
    </xf>
    <xf numFmtId="0" fontId="95" fillId="0" borderId="10" xfId="53" applyFont="1" applyFill="1" applyBorder="1" applyAlignment="1">
      <alignment horizontal="center" vertical="center"/>
      <protection/>
    </xf>
    <xf numFmtId="0" fontId="96" fillId="0" borderId="10" xfId="0" applyFont="1" applyBorder="1" applyAlignment="1">
      <alignment horizontal="center" vertical="center"/>
    </xf>
    <xf numFmtId="0" fontId="97" fillId="0" borderId="0" xfId="0" applyFont="1" applyFill="1" applyAlignment="1">
      <alignment/>
    </xf>
    <xf numFmtId="0" fontId="97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98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5" fillId="38" borderId="10" xfId="53" applyFont="1" applyFill="1" applyBorder="1" applyAlignment="1">
      <alignment horizontal="center" vertical="center" wrapText="1"/>
      <protection/>
    </xf>
    <xf numFmtId="0" fontId="98" fillId="38" borderId="10" xfId="53" applyFont="1" applyFill="1" applyBorder="1" applyAlignment="1">
      <alignment horizontal="center" vertical="center"/>
      <protection/>
    </xf>
    <xf numFmtId="0" fontId="6" fillId="38" borderId="10" xfId="53" applyFont="1" applyFill="1" applyBorder="1" applyAlignment="1">
      <alignment horizontal="center" vertical="center"/>
      <protection/>
    </xf>
    <xf numFmtId="0" fontId="20" fillId="38" borderId="0" xfId="0" applyFont="1" applyFill="1" applyAlignment="1">
      <alignment/>
    </xf>
    <xf numFmtId="0" fontId="20" fillId="38" borderId="0" xfId="0" applyFont="1" applyFill="1" applyBorder="1" applyAlignment="1">
      <alignment/>
    </xf>
    <xf numFmtId="0" fontId="95" fillId="36" borderId="10" xfId="53" applyFont="1" applyFill="1" applyBorder="1" applyAlignment="1">
      <alignment horizontal="center" vertical="center"/>
      <protection/>
    </xf>
    <xf numFmtId="0" fontId="99" fillId="36" borderId="10" xfId="53" applyFont="1" applyFill="1" applyBorder="1" applyAlignment="1">
      <alignment horizontal="center" vertical="center"/>
      <protection/>
    </xf>
    <xf numFmtId="0" fontId="97" fillId="36" borderId="0" xfId="0" applyFont="1" applyFill="1" applyAlignment="1">
      <alignment/>
    </xf>
    <xf numFmtId="0" fontId="97" fillId="36" borderId="0" xfId="0" applyFont="1" applyFill="1" applyBorder="1" applyAlignment="1">
      <alignment/>
    </xf>
    <xf numFmtId="0" fontId="7" fillId="0" borderId="10" xfId="53" applyFont="1" applyFill="1" applyBorder="1" applyAlignment="1">
      <alignment horizontal="center" vertical="center"/>
      <protection/>
    </xf>
    <xf numFmtId="0" fontId="7" fillId="36" borderId="10" xfId="53" applyFont="1" applyFill="1" applyBorder="1" applyAlignment="1">
      <alignment horizontal="center" vertical="center"/>
      <protection/>
    </xf>
    <xf numFmtId="0" fontId="6" fillId="36" borderId="10" xfId="53" applyFont="1" applyFill="1" applyBorder="1" applyAlignment="1">
      <alignment horizontal="center" vertical="center"/>
      <protection/>
    </xf>
    <xf numFmtId="0" fontId="97" fillId="36" borderId="0" xfId="0" applyFont="1" applyFill="1" applyAlignment="1">
      <alignment/>
    </xf>
    <xf numFmtId="0" fontId="97" fillId="36" borderId="0" xfId="0" applyFont="1" applyFill="1" applyBorder="1" applyAlignment="1">
      <alignment/>
    </xf>
    <xf numFmtId="0" fontId="20" fillId="36" borderId="0" xfId="0" applyFont="1" applyFill="1" applyAlignment="1">
      <alignment/>
    </xf>
    <xf numFmtId="0" fontId="20" fillId="36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7" fillId="0" borderId="11" xfId="53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/>
    </xf>
    <xf numFmtId="0" fontId="20" fillId="0" borderId="10" xfId="53" applyFont="1" applyFill="1" applyBorder="1" applyAlignment="1">
      <alignment horizontal="center" vertical="center"/>
      <protection/>
    </xf>
    <xf numFmtId="0" fontId="20" fillId="37" borderId="0" xfId="0" applyFont="1" applyFill="1" applyAlignment="1">
      <alignment/>
    </xf>
    <xf numFmtId="0" fontId="21" fillId="36" borderId="0" xfId="0" applyFont="1" applyFill="1" applyAlignment="1">
      <alignment horizontal="center" vertical="center" wrapText="1"/>
    </xf>
    <xf numFmtId="0" fontId="20" fillId="42" borderId="0" xfId="0" applyFont="1" applyFill="1" applyAlignment="1">
      <alignment/>
    </xf>
    <xf numFmtId="0" fontId="4" fillId="12" borderId="10" xfId="0" applyFont="1" applyFill="1" applyBorder="1" applyAlignment="1">
      <alignment horizontal="center" vertical="center"/>
    </xf>
    <xf numFmtId="0" fontId="9" fillId="0" borderId="0" xfId="53" applyFont="1" applyFill="1" applyBorder="1" applyAlignment="1">
      <alignment horizontal="center" vertical="top" wrapText="1"/>
      <protection/>
    </xf>
    <xf numFmtId="0" fontId="4" fillId="13" borderId="14" xfId="53" applyFont="1" applyFill="1" applyBorder="1" applyAlignment="1">
      <alignment horizontal="center" vertical="center" wrapText="1"/>
      <protection/>
    </xf>
    <xf numFmtId="0" fontId="4" fillId="13" borderId="10" xfId="53" applyFont="1" applyFill="1" applyBorder="1" applyAlignment="1">
      <alignment horizontal="center" vertical="center" wrapText="1"/>
      <protection/>
    </xf>
    <xf numFmtId="0" fontId="4" fillId="40" borderId="10" xfId="53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18" fillId="36" borderId="10" xfId="53" applyFont="1" applyFill="1" applyBorder="1" applyAlignment="1">
      <alignment horizontal="center" vertical="center"/>
      <protection/>
    </xf>
    <xf numFmtId="0" fontId="87" fillId="36" borderId="10" xfId="53" applyFont="1" applyFill="1" applyBorder="1" applyAlignment="1">
      <alignment horizontal="center" vertical="center"/>
      <protection/>
    </xf>
    <xf numFmtId="49" fontId="82" fillId="38" borderId="14" xfId="52" applyNumberFormat="1" applyFont="1" applyFill="1" applyBorder="1" applyAlignment="1">
      <alignment horizontal="center" vertical="center"/>
      <protection/>
    </xf>
    <xf numFmtId="0" fontId="82" fillId="38" borderId="14" xfId="53" applyFont="1" applyFill="1" applyBorder="1" applyAlignment="1">
      <alignment horizontal="center" vertical="center"/>
      <protection/>
    </xf>
    <xf numFmtId="0" fontId="85" fillId="38" borderId="14" xfId="0" applyFont="1" applyFill="1" applyBorder="1" applyAlignment="1">
      <alignment horizontal="center" vertical="center"/>
    </xf>
    <xf numFmtId="0" fontId="9" fillId="0" borderId="15" xfId="53" applyFont="1" applyFill="1" applyBorder="1" applyAlignment="1">
      <alignment horizontal="center" vertical="center" wrapText="1"/>
      <protection/>
    </xf>
    <xf numFmtId="0" fontId="84" fillId="0" borderId="15" xfId="5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4" fillId="13" borderId="14" xfId="53" applyFont="1" applyFill="1" applyBorder="1" applyAlignment="1">
      <alignment horizontal="center" vertical="center" wrapText="1"/>
      <protection/>
    </xf>
    <xf numFmtId="0" fontId="4" fillId="13" borderId="15" xfId="53" applyFont="1" applyFill="1" applyBorder="1" applyAlignment="1">
      <alignment horizontal="center" vertical="center" wrapText="1"/>
      <protection/>
    </xf>
    <xf numFmtId="0" fontId="8" fillId="13" borderId="1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/>
      <protection/>
    </xf>
    <xf numFmtId="49" fontId="13" fillId="0" borderId="0" xfId="52" applyNumberFormat="1" applyFont="1" applyBorder="1" applyAlignment="1">
      <alignment horizontal="center" wrapText="1"/>
      <protection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8" fillId="13" borderId="10" xfId="53" applyFont="1" applyFill="1" applyBorder="1" applyAlignment="1">
      <alignment horizontal="center" wrapText="1"/>
      <protection/>
    </xf>
    <xf numFmtId="49" fontId="0" fillId="0" borderId="0" xfId="0" applyNumberFormat="1" applyFont="1" applyAlignment="1">
      <alignment horizontal="center" wrapText="1"/>
    </xf>
    <xf numFmtId="0" fontId="4" fillId="13" borderId="14" xfId="53" applyFont="1" applyFill="1" applyBorder="1" applyAlignment="1">
      <alignment horizontal="center" vertical="top" wrapText="1"/>
      <protection/>
    </xf>
    <xf numFmtId="0" fontId="4" fillId="13" borderId="15" xfId="53" applyFont="1" applyFill="1" applyBorder="1" applyAlignment="1">
      <alignment horizontal="center" vertical="top" wrapText="1"/>
      <protection/>
    </xf>
    <xf numFmtId="0" fontId="14" fillId="13" borderId="10" xfId="53" applyFont="1" applyFill="1" applyBorder="1" applyAlignment="1">
      <alignment horizontal="center" vertical="center" wrapText="1"/>
      <protection/>
    </xf>
    <xf numFmtId="0" fontId="14" fillId="13" borderId="14" xfId="53" applyFont="1" applyFill="1" applyBorder="1" applyAlignment="1">
      <alignment horizontal="center" vertical="center" wrapText="1"/>
      <protection/>
    </xf>
    <xf numFmtId="0" fontId="14" fillId="13" borderId="15" xfId="53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0" fontId="4" fillId="0" borderId="0" xfId="53" applyFont="1" applyFill="1" applyAlignment="1">
      <alignment horizontal="center"/>
      <protection/>
    </xf>
    <xf numFmtId="49" fontId="0" fillId="0" borderId="0" xfId="0" applyNumberFormat="1" applyAlignment="1">
      <alignment horizontal="center" wrapText="1"/>
    </xf>
    <xf numFmtId="0" fontId="4" fillId="0" borderId="0" xfId="53" applyFont="1" applyAlignment="1">
      <alignment horizontal="center" vertical="top"/>
      <protection/>
    </xf>
    <xf numFmtId="0" fontId="4" fillId="13" borderId="10" xfId="53" applyFont="1" applyFill="1" applyBorder="1" applyAlignment="1">
      <alignment horizontal="center" vertical="center" wrapText="1"/>
      <protection/>
    </xf>
    <xf numFmtId="49" fontId="5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 Газ" xfId="52"/>
    <cellStyle name="Обычный_Лимиты 2011 год ! -10%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W80"/>
  <sheetViews>
    <sheetView view="pageBreakPreview" zoomScale="80" zoomScaleSheetLayoutView="80" zoomScalePageLayoutView="0" workbookViewId="0" topLeftCell="A1">
      <pane xSplit="2" ySplit="5" topLeftCell="C3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29" sqref="O29"/>
    </sheetView>
  </sheetViews>
  <sheetFormatPr defaultColWidth="9.140625" defaultRowHeight="12.75"/>
  <cols>
    <col min="1" max="1" width="4.7109375" style="320" customWidth="1"/>
    <col min="2" max="2" width="53.00390625" style="320" customWidth="1"/>
    <col min="3" max="3" width="8.57421875" style="320" customWidth="1"/>
    <col min="4" max="4" width="9.28125" style="320" customWidth="1"/>
    <col min="5" max="5" width="9.7109375" style="320" customWidth="1"/>
    <col min="6" max="6" width="7.8515625" style="320" customWidth="1"/>
    <col min="7" max="7" width="8.140625" style="320" customWidth="1"/>
    <col min="8" max="8" width="8.00390625" style="320" customWidth="1"/>
    <col min="9" max="9" width="7.57421875" style="320" customWidth="1"/>
    <col min="10" max="10" width="7.28125" style="320" customWidth="1"/>
    <col min="11" max="11" width="8.28125" style="320" customWidth="1"/>
    <col min="12" max="12" width="8.00390625" style="320" customWidth="1"/>
    <col min="13" max="13" width="9.140625" style="320" customWidth="1"/>
    <col min="14" max="14" width="8.8515625" style="320" customWidth="1"/>
    <col min="15" max="15" width="10.57421875" style="320" customWidth="1"/>
    <col min="16" max="16" width="9.140625" style="325" customWidth="1"/>
    <col min="17" max="16384" width="9.140625" style="320" customWidth="1"/>
  </cols>
  <sheetData>
    <row r="1" spans="1:16" ht="15.75" customHeight="1">
      <c r="A1" s="2"/>
      <c r="B1" s="474" t="s">
        <v>178</v>
      </c>
      <c r="C1" s="474"/>
      <c r="D1" s="474"/>
      <c r="E1" s="474"/>
      <c r="F1" s="474"/>
      <c r="G1" s="474"/>
      <c r="H1" s="474"/>
      <c r="I1" s="474"/>
      <c r="J1" s="474"/>
      <c r="K1" s="477" t="s">
        <v>179</v>
      </c>
      <c r="L1" s="477"/>
      <c r="M1" s="477"/>
      <c r="N1" s="477"/>
      <c r="O1" s="477"/>
      <c r="P1" s="319"/>
    </row>
    <row r="2" spans="1:16" ht="15.75" customHeight="1">
      <c r="A2" s="2"/>
      <c r="B2" s="474"/>
      <c r="C2" s="474"/>
      <c r="D2" s="474"/>
      <c r="E2" s="474"/>
      <c r="F2" s="474"/>
      <c r="G2" s="474"/>
      <c r="H2" s="474"/>
      <c r="I2" s="474"/>
      <c r="J2" s="474"/>
      <c r="K2" s="477"/>
      <c r="L2" s="477"/>
      <c r="M2" s="477"/>
      <c r="N2" s="477"/>
      <c r="O2" s="477"/>
      <c r="P2" s="319"/>
    </row>
    <row r="3" spans="1:23" ht="15.75" customHeight="1">
      <c r="A3" s="2"/>
      <c r="B3" s="474"/>
      <c r="C3" s="474"/>
      <c r="D3" s="474"/>
      <c r="E3" s="474"/>
      <c r="F3" s="474"/>
      <c r="G3" s="474"/>
      <c r="H3" s="474"/>
      <c r="I3" s="474"/>
      <c r="J3" s="474"/>
      <c r="K3" s="477"/>
      <c r="L3" s="477"/>
      <c r="M3" s="477"/>
      <c r="N3" s="477"/>
      <c r="O3" s="477"/>
      <c r="P3" s="319"/>
      <c r="Q3" s="321"/>
      <c r="R3" s="321"/>
      <c r="S3" s="475"/>
      <c r="T3" s="476"/>
      <c r="U3" s="476"/>
      <c r="V3" s="476"/>
      <c r="W3" s="476"/>
    </row>
    <row r="4" spans="1:23" ht="21" customHeight="1">
      <c r="A4" s="2"/>
      <c r="B4" s="474"/>
      <c r="C4" s="474"/>
      <c r="D4" s="474"/>
      <c r="E4" s="474"/>
      <c r="F4" s="474"/>
      <c r="G4" s="474"/>
      <c r="H4" s="474"/>
      <c r="I4" s="474"/>
      <c r="J4" s="474"/>
      <c r="K4" s="477"/>
      <c r="L4" s="477"/>
      <c r="M4" s="477"/>
      <c r="N4" s="477"/>
      <c r="O4" s="477"/>
      <c r="P4" s="319"/>
      <c r="Q4" s="321"/>
      <c r="R4" s="322"/>
      <c r="S4" s="476"/>
      <c r="T4" s="476"/>
      <c r="U4" s="476"/>
      <c r="V4" s="476"/>
      <c r="W4" s="476"/>
    </row>
    <row r="5" spans="1:23" ht="48" customHeight="1">
      <c r="A5" s="4"/>
      <c r="B5" s="4"/>
      <c r="C5" s="3"/>
      <c r="D5" s="323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Q5" s="321"/>
      <c r="R5" s="326"/>
      <c r="S5" s="476"/>
      <c r="T5" s="476"/>
      <c r="U5" s="476"/>
      <c r="V5" s="476"/>
      <c r="W5" s="476"/>
    </row>
    <row r="6" spans="1:15" ht="14.25">
      <c r="A6" s="471" t="s">
        <v>0</v>
      </c>
      <c r="B6" s="471" t="s">
        <v>1</v>
      </c>
      <c r="C6" s="473" t="s">
        <v>51</v>
      </c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</row>
    <row r="7" spans="1:15" ht="15.75" customHeight="1">
      <c r="A7" s="472"/>
      <c r="B7" s="472"/>
      <c r="C7" s="204" t="s">
        <v>33</v>
      </c>
      <c r="D7" s="204" t="s">
        <v>34</v>
      </c>
      <c r="E7" s="204" t="s">
        <v>35</v>
      </c>
      <c r="F7" s="204" t="s">
        <v>36</v>
      </c>
      <c r="G7" s="204" t="s">
        <v>37</v>
      </c>
      <c r="H7" s="204" t="s">
        <v>38</v>
      </c>
      <c r="I7" s="204" t="s">
        <v>39</v>
      </c>
      <c r="J7" s="204" t="s">
        <v>40</v>
      </c>
      <c r="K7" s="204" t="s">
        <v>41</v>
      </c>
      <c r="L7" s="204" t="s">
        <v>42</v>
      </c>
      <c r="M7" s="204" t="s">
        <v>43</v>
      </c>
      <c r="N7" s="204" t="s">
        <v>44</v>
      </c>
      <c r="O7" s="204" t="s">
        <v>48</v>
      </c>
    </row>
    <row r="8" spans="1:15" ht="15.75">
      <c r="A8" s="143">
        <v>1</v>
      </c>
      <c r="B8" s="143" t="s">
        <v>120</v>
      </c>
      <c r="C8" s="457">
        <f aca="true" t="shared" si="0" ref="C8:N8">C9+C15+C17+C20+C22+C25+C27</f>
        <v>14060</v>
      </c>
      <c r="D8" s="457">
        <f>D9+D15+D17+D20+D22+D25+D27</f>
        <v>14865</v>
      </c>
      <c r="E8" s="457">
        <f t="shared" si="0"/>
        <v>10500</v>
      </c>
      <c r="F8" s="457">
        <f t="shared" si="0"/>
        <v>6575</v>
      </c>
      <c r="G8" s="457">
        <f t="shared" si="0"/>
        <v>2950</v>
      </c>
      <c r="H8" s="457">
        <f t="shared" si="0"/>
        <v>2950</v>
      </c>
      <c r="I8" s="457">
        <f t="shared" si="0"/>
        <v>2950</v>
      </c>
      <c r="J8" s="457">
        <f t="shared" si="0"/>
        <v>2950</v>
      </c>
      <c r="K8" s="457">
        <f t="shared" si="0"/>
        <v>2950</v>
      </c>
      <c r="L8" s="457">
        <f t="shared" si="0"/>
        <v>7610</v>
      </c>
      <c r="M8" s="457">
        <f t="shared" si="0"/>
        <v>10638</v>
      </c>
      <c r="N8" s="457">
        <f t="shared" si="0"/>
        <v>14100</v>
      </c>
      <c r="O8" s="173">
        <f>SUM(C8:N8)</f>
        <v>93098</v>
      </c>
    </row>
    <row r="9" spans="1:15" ht="15.75">
      <c r="A9" s="145" t="s">
        <v>4</v>
      </c>
      <c r="B9" s="310" t="s">
        <v>138</v>
      </c>
      <c r="C9" s="333">
        <f>C11+C12+C13+C14</f>
        <v>4700</v>
      </c>
      <c r="D9" s="333">
        <f aca="true" t="shared" si="1" ref="D9:O9">D11+D12+D13+D14</f>
        <v>5200</v>
      </c>
      <c r="E9" s="333">
        <f t="shared" si="1"/>
        <v>3700</v>
      </c>
      <c r="F9" s="333">
        <f t="shared" si="1"/>
        <v>1900</v>
      </c>
      <c r="G9" s="333">
        <f t="shared" si="1"/>
        <v>850</v>
      </c>
      <c r="H9" s="333">
        <f t="shared" si="1"/>
        <v>850</v>
      </c>
      <c r="I9" s="333">
        <f t="shared" si="1"/>
        <v>850</v>
      </c>
      <c r="J9" s="333">
        <f t="shared" si="1"/>
        <v>850</v>
      </c>
      <c r="K9" s="333">
        <f t="shared" si="1"/>
        <v>850</v>
      </c>
      <c r="L9" s="333">
        <f t="shared" si="1"/>
        <v>2050</v>
      </c>
      <c r="M9" s="333">
        <f t="shared" si="1"/>
        <v>4200</v>
      </c>
      <c r="N9" s="333">
        <f t="shared" si="1"/>
        <v>5800</v>
      </c>
      <c r="O9" s="333">
        <f t="shared" si="1"/>
        <v>31800</v>
      </c>
    </row>
    <row r="10" spans="1:15" ht="15.75">
      <c r="A10" s="146"/>
      <c r="B10" s="327" t="s">
        <v>5</v>
      </c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34">
        <f aca="true" t="shared" si="2" ref="O10:O31">SUM(C10:N10)</f>
        <v>0</v>
      </c>
    </row>
    <row r="11" spans="1:15" ht="15.75">
      <c r="A11" s="147"/>
      <c r="B11" s="328" t="s">
        <v>132</v>
      </c>
      <c r="C11" s="329">
        <v>500</v>
      </c>
      <c r="D11" s="329">
        <v>500</v>
      </c>
      <c r="E11" s="329">
        <v>400</v>
      </c>
      <c r="F11" s="329">
        <v>200</v>
      </c>
      <c r="G11" s="329">
        <v>150</v>
      </c>
      <c r="H11" s="329">
        <v>150</v>
      </c>
      <c r="I11" s="329">
        <v>150</v>
      </c>
      <c r="J11" s="329">
        <v>150</v>
      </c>
      <c r="K11" s="329">
        <v>150</v>
      </c>
      <c r="L11" s="329">
        <v>150</v>
      </c>
      <c r="M11" s="329">
        <v>400</v>
      </c>
      <c r="N11" s="329">
        <v>500</v>
      </c>
      <c r="O11" s="330">
        <f t="shared" si="2"/>
        <v>3400</v>
      </c>
    </row>
    <row r="12" spans="1:15" ht="15.75">
      <c r="A12" s="147"/>
      <c r="B12" s="309" t="s">
        <v>155</v>
      </c>
      <c r="C12" s="331">
        <v>700</v>
      </c>
      <c r="D12" s="331">
        <v>700</v>
      </c>
      <c r="E12" s="331">
        <v>700</v>
      </c>
      <c r="F12" s="331">
        <v>700</v>
      </c>
      <c r="G12" s="331">
        <v>700</v>
      </c>
      <c r="H12" s="331">
        <v>700</v>
      </c>
      <c r="I12" s="331">
        <v>700</v>
      </c>
      <c r="J12" s="331">
        <v>700</v>
      </c>
      <c r="K12" s="331">
        <v>700</v>
      </c>
      <c r="L12" s="331">
        <v>700</v>
      </c>
      <c r="M12" s="331">
        <v>700</v>
      </c>
      <c r="N12" s="331">
        <v>700</v>
      </c>
      <c r="O12" s="330">
        <f>SUM(C12:N12)</f>
        <v>8400</v>
      </c>
    </row>
    <row r="13" spans="1:15" ht="25.5" customHeight="1">
      <c r="A13" s="147"/>
      <c r="B13" s="309" t="s">
        <v>159</v>
      </c>
      <c r="C13" s="332">
        <v>3500</v>
      </c>
      <c r="D13" s="332">
        <v>4000</v>
      </c>
      <c r="E13" s="332">
        <v>2600</v>
      </c>
      <c r="F13" s="332">
        <v>1000</v>
      </c>
      <c r="G13" s="332">
        <v>0</v>
      </c>
      <c r="H13" s="332">
        <v>0</v>
      </c>
      <c r="I13" s="332">
        <v>0</v>
      </c>
      <c r="J13" s="332">
        <v>0</v>
      </c>
      <c r="K13" s="332">
        <v>0</v>
      </c>
      <c r="L13" s="332">
        <v>1200</v>
      </c>
      <c r="M13" s="332">
        <v>3100</v>
      </c>
      <c r="N13" s="332">
        <v>4600</v>
      </c>
      <c r="O13" s="330">
        <f>C13+D13+E13+F13+G13+H13+I13+J13+K13+L13+M13+N13</f>
        <v>20000</v>
      </c>
    </row>
    <row r="14" spans="1:15" ht="15.75" customHeight="1">
      <c r="A14" s="147"/>
      <c r="B14" s="309" t="s">
        <v>164</v>
      </c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0"/>
    </row>
    <row r="15" spans="1:15" ht="31.5">
      <c r="A15" s="145" t="s">
        <v>6</v>
      </c>
      <c r="B15" s="310" t="s">
        <v>156</v>
      </c>
      <c r="C15" s="333">
        <f>SUM(C16)</f>
        <v>700</v>
      </c>
      <c r="D15" s="333">
        <f aca="true" t="shared" si="3" ref="D15:M15">SUM(D16)</f>
        <v>700</v>
      </c>
      <c r="E15" s="333">
        <f t="shared" si="3"/>
        <v>700</v>
      </c>
      <c r="F15" s="333">
        <f t="shared" si="3"/>
        <v>700</v>
      </c>
      <c r="G15" s="333">
        <f t="shared" si="3"/>
        <v>700</v>
      </c>
      <c r="H15" s="333">
        <f t="shared" si="3"/>
        <v>700</v>
      </c>
      <c r="I15" s="333">
        <f t="shared" si="3"/>
        <v>700</v>
      </c>
      <c r="J15" s="333">
        <f t="shared" si="3"/>
        <v>700</v>
      </c>
      <c r="K15" s="333">
        <f t="shared" si="3"/>
        <v>700</v>
      </c>
      <c r="L15" s="333">
        <f t="shared" si="3"/>
        <v>700</v>
      </c>
      <c r="M15" s="333">
        <f t="shared" si="3"/>
        <v>700</v>
      </c>
      <c r="N15" s="333">
        <f>SUM(N16)</f>
        <v>700</v>
      </c>
      <c r="O15" s="333">
        <f>SUM(C15:N15)</f>
        <v>8400</v>
      </c>
    </row>
    <row r="16" spans="1:15" ht="15.75">
      <c r="A16" s="150"/>
      <c r="B16" s="309" t="s">
        <v>155</v>
      </c>
      <c r="C16" s="331">
        <v>700</v>
      </c>
      <c r="D16" s="331">
        <v>700</v>
      </c>
      <c r="E16" s="331">
        <v>700</v>
      </c>
      <c r="F16" s="331">
        <v>700</v>
      </c>
      <c r="G16" s="331">
        <v>700</v>
      </c>
      <c r="H16" s="331">
        <v>700</v>
      </c>
      <c r="I16" s="331">
        <v>700</v>
      </c>
      <c r="J16" s="331">
        <v>700</v>
      </c>
      <c r="K16" s="331">
        <v>700</v>
      </c>
      <c r="L16" s="331">
        <v>700</v>
      </c>
      <c r="M16" s="331">
        <v>700</v>
      </c>
      <c r="N16" s="331">
        <v>700</v>
      </c>
      <c r="O16" s="334">
        <f>SUM(C16:N16)</f>
        <v>8400</v>
      </c>
    </row>
    <row r="17" spans="1:15" ht="15.75">
      <c r="A17" s="145" t="s">
        <v>7</v>
      </c>
      <c r="B17" s="310" t="s">
        <v>139</v>
      </c>
      <c r="C17" s="333">
        <f>C18+C19</f>
        <v>1950</v>
      </c>
      <c r="D17" s="333">
        <f>D18+D19</f>
        <v>1850</v>
      </c>
      <c r="E17" s="333">
        <f aca="true" t="shared" si="4" ref="E17:N17">E18+E19</f>
        <v>1600</v>
      </c>
      <c r="F17" s="333">
        <f t="shared" si="4"/>
        <v>900</v>
      </c>
      <c r="G17" s="333">
        <f t="shared" si="4"/>
        <v>700</v>
      </c>
      <c r="H17" s="333">
        <f t="shared" si="4"/>
        <v>700</v>
      </c>
      <c r="I17" s="333">
        <f t="shared" si="4"/>
        <v>700</v>
      </c>
      <c r="J17" s="333">
        <f t="shared" si="4"/>
        <v>700</v>
      </c>
      <c r="K17" s="333">
        <f t="shared" si="4"/>
        <v>700</v>
      </c>
      <c r="L17" s="333">
        <f t="shared" si="4"/>
        <v>1250</v>
      </c>
      <c r="M17" s="333">
        <f t="shared" si="4"/>
        <v>1500</v>
      </c>
      <c r="N17" s="333">
        <f t="shared" si="4"/>
        <v>1850</v>
      </c>
      <c r="O17" s="333">
        <f t="shared" si="2"/>
        <v>14400</v>
      </c>
    </row>
    <row r="18" spans="1:15" ht="15.75">
      <c r="A18" s="150"/>
      <c r="B18" s="309" t="s">
        <v>5</v>
      </c>
      <c r="C18" s="331">
        <v>1250</v>
      </c>
      <c r="D18" s="331">
        <v>1150</v>
      </c>
      <c r="E18" s="331">
        <v>900</v>
      </c>
      <c r="F18" s="331">
        <v>200</v>
      </c>
      <c r="G18" s="331"/>
      <c r="H18" s="331"/>
      <c r="I18" s="331"/>
      <c r="J18" s="331"/>
      <c r="K18" s="331"/>
      <c r="L18" s="331">
        <v>550</v>
      </c>
      <c r="M18" s="331">
        <v>800</v>
      </c>
      <c r="N18" s="331">
        <v>1150</v>
      </c>
      <c r="O18" s="334">
        <f t="shared" si="2"/>
        <v>6000</v>
      </c>
    </row>
    <row r="19" spans="1:15" ht="15.75">
      <c r="A19" s="150"/>
      <c r="B19" s="309" t="s">
        <v>155</v>
      </c>
      <c r="C19" s="331">
        <v>700</v>
      </c>
      <c r="D19" s="331">
        <v>700</v>
      </c>
      <c r="E19" s="331">
        <v>700</v>
      </c>
      <c r="F19" s="331">
        <v>700</v>
      </c>
      <c r="G19" s="331">
        <v>700</v>
      </c>
      <c r="H19" s="331">
        <v>700</v>
      </c>
      <c r="I19" s="331">
        <v>700</v>
      </c>
      <c r="J19" s="331">
        <v>700</v>
      </c>
      <c r="K19" s="331">
        <v>700</v>
      </c>
      <c r="L19" s="331">
        <v>700</v>
      </c>
      <c r="M19" s="331">
        <v>700</v>
      </c>
      <c r="N19" s="331">
        <v>700</v>
      </c>
      <c r="O19" s="334">
        <f>SUM(C19:N19)</f>
        <v>8400</v>
      </c>
    </row>
    <row r="20" spans="1:15" ht="15.75">
      <c r="A20" s="145" t="s">
        <v>8</v>
      </c>
      <c r="B20" s="310" t="s">
        <v>140</v>
      </c>
      <c r="C20" s="333">
        <f aca="true" t="shared" si="5" ref="C20:N20">+C21</f>
        <v>1900</v>
      </c>
      <c r="D20" s="333">
        <f t="shared" si="5"/>
        <v>1900</v>
      </c>
      <c r="E20" s="333">
        <f t="shared" si="5"/>
        <v>1150</v>
      </c>
      <c r="F20" s="333">
        <f t="shared" si="5"/>
        <v>950</v>
      </c>
      <c r="G20" s="333">
        <f t="shared" si="5"/>
        <v>0</v>
      </c>
      <c r="H20" s="333">
        <f t="shared" si="5"/>
        <v>0</v>
      </c>
      <c r="I20" s="333">
        <f t="shared" si="5"/>
        <v>0</v>
      </c>
      <c r="J20" s="333">
        <f t="shared" si="5"/>
        <v>0</v>
      </c>
      <c r="K20" s="333">
        <f t="shared" si="5"/>
        <v>0</v>
      </c>
      <c r="L20" s="333">
        <f t="shared" si="5"/>
        <v>1270</v>
      </c>
      <c r="M20" s="333">
        <f t="shared" si="5"/>
        <v>1350</v>
      </c>
      <c r="N20" s="333">
        <f t="shared" si="5"/>
        <v>2100</v>
      </c>
      <c r="O20" s="333">
        <f t="shared" si="2"/>
        <v>10620</v>
      </c>
    </row>
    <row r="21" spans="1:15" ht="15.75">
      <c r="A21" s="150"/>
      <c r="B21" s="309" t="s">
        <v>5</v>
      </c>
      <c r="C21" s="331">
        <v>1900</v>
      </c>
      <c r="D21" s="331">
        <v>1900</v>
      </c>
      <c r="E21" s="331">
        <v>1150</v>
      </c>
      <c r="F21" s="331">
        <v>950</v>
      </c>
      <c r="G21" s="331"/>
      <c r="H21" s="331"/>
      <c r="I21" s="331"/>
      <c r="J21" s="331"/>
      <c r="K21" s="331"/>
      <c r="L21" s="331">
        <v>1270</v>
      </c>
      <c r="M21" s="331">
        <v>1350</v>
      </c>
      <c r="N21" s="331">
        <v>2100</v>
      </c>
      <c r="O21" s="334">
        <f t="shared" si="2"/>
        <v>10620</v>
      </c>
    </row>
    <row r="22" spans="1:15" ht="15.75">
      <c r="A22" s="145" t="s">
        <v>11</v>
      </c>
      <c r="B22" s="310" t="s">
        <v>141</v>
      </c>
      <c r="C22" s="333">
        <f>C23+C24</f>
        <v>3100</v>
      </c>
      <c r="D22" s="333">
        <f>D23+D24</f>
        <v>3300</v>
      </c>
      <c r="E22" s="333">
        <f aca="true" t="shared" si="6" ref="E22:N22">E23+E24</f>
        <v>2400</v>
      </c>
      <c r="F22" s="333">
        <f t="shared" si="6"/>
        <v>1700</v>
      </c>
      <c r="G22" s="333">
        <f t="shared" si="6"/>
        <v>700</v>
      </c>
      <c r="H22" s="333">
        <f t="shared" si="6"/>
        <v>700</v>
      </c>
      <c r="I22" s="333">
        <f t="shared" si="6"/>
        <v>700</v>
      </c>
      <c r="J22" s="333">
        <f t="shared" si="6"/>
        <v>700</v>
      </c>
      <c r="K22" s="333">
        <f t="shared" si="6"/>
        <v>700</v>
      </c>
      <c r="L22" s="333">
        <f t="shared" si="6"/>
        <v>1650</v>
      </c>
      <c r="M22" s="333">
        <f t="shared" si="6"/>
        <v>1700</v>
      </c>
      <c r="N22" s="333">
        <f t="shared" si="6"/>
        <v>1950</v>
      </c>
      <c r="O22" s="333">
        <f t="shared" si="2"/>
        <v>19300</v>
      </c>
    </row>
    <row r="23" spans="1:15" ht="15.75">
      <c r="A23" s="150"/>
      <c r="B23" s="309" t="s">
        <v>5</v>
      </c>
      <c r="C23" s="331">
        <v>2400</v>
      </c>
      <c r="D23" s="331">
        <v>2600</v>
      </c>
      <c r="E23" s="331">
        <v>1700</v>
      </c>
      <c r="F23" s="331">
        <v>1000</v>
      </c>
      <c r="G23" s="331"/>
      <c r="H23" s="331"/>
      <c r="I23" s="331"/>
      <c r="J23" s="331"/>
      <c r="K23" s="331"/>
      <c r="L23" s="331">
        <v>950</v>
      </c>
      <c r="M23" s="331">
        <v>1000</v>
      </c>
      <c r="N23" s="331">
        <v>1250</v>
      </c>
      <c r="O23" s="334">
        <f t="shared" si="2"/>
        <v>10900</v>
      </c>
    </row>
    <row r="24" spans="1:15" ht="15.75">
      <c r="A24" s="150"/>
      <c r="B24" s="309" t="s">
        <v>155</v>
      </c>
      <c r="C24" s="331">
        <v>700</v>
      </c>
      <c r="D24" s="331">
        <v>700</v>
      </c>
      <c r="E24" s="331">
        <v>700</v>
      </c>
      <c r="F24" s="331">
        <v>700</v>
      </c>
      <c r="G24" s="331">
        <v>700</v>
      </c>
      <c r="H24" s="331">
        <v>700</v>
      </c>
      <c r="I24" s="331">
        <v>700</v>
      </c>
      <c r="J24" s="331">
        <v>700</v>
      </c>
      <c r="K24" s="331">
        <v>700</v>
      </c>
      <c r="L24" s="331">
        <v>700</v>
      </c>
      <c r="M24" s="331">
        <v>700</v>
      </c>
      <c r="N24" s="331">
        <v>700</v>
      </c>
      <c r="O24" s="334">
        <f>SUM(C24:N24)</f>
        <v>8400</v>
      </c>
    </row>
    <row r="25" spans="1:15" ht="31.5">
      <c r="A25" s="151" t="s">
        <v>13</v>
      </c>
      <c r="B25" s="311" t="s">
        <v>142</v>
      </c>
      <c r="C25" s="335">
        <f aca="true" t="shared" si="7" ref="C25:N25">+C26</f>
        <v>850</v>
      </c>
      <c r="D25" s="335">
        <f t="shared" si="7"/>
        <v>1075</v>
      </c>
      <c r="E25" s="335">
        <f t="shared" si="7"/>
        <v>420</v>
      </c>
      <c r="F25" s="335">
        <f t="shared" si="7"/>
        <v>325</v>
      </c>
      <c r="G25" s="335"/>
      <c r="H25" s="335"/>
      <c r="I25" s="335"/>
      <c r="J25" s="335"/>
      <c r="K25" s="335"/>
      <c r="L25" s="335">
        <f t="shared" si="7"/>
        <v>310</v>
      </c>
      <c r="M25" s="335">
        <f t="shared" si="7"/>
        <v>630</v>
      </c>
      <c r="N25" s="335">
        <f t="shared" si="7"/>
        <v>900</v>
      </c>
      <c r="O25" s="335">
        <f t="shared" si="2"/>
        <v>4510</v>
      </c>
    </row>
    <row r="26" spans="1:15" ht="15.75">
      <c r="A26" s="152"/>
      <c r="B26" s="312" t="s">
        <v>5</v>
      </c>
      <c r="C26" s="336">
        <v>850</v>
      </c>
      <c r="D26" s="336">
        <v>1075</v>
      </c>
      <c r="E26" s="336">
        <v>420</v>
      </c>
      <c r="F26" s="336">
        <v>325</v>
      </c>
      <c r="G26" s="336"/>
      <c r="H26" s="336"/>
      <c r="I26" s="336"/>
      <c r="J26" s="336"/>
      <c r="K26" s="336"/>
      <c r="L26" s="336">
        <v>310</v>
      </c>
      <c r="M26" s="336">
        <v>630</v>
      </c>
      <c r="N26" s="336">
        <v>900</v>
      </c>
      <c r="O26" s="330">
        <f t="shared" si="2"/>
        <v>4510</v>
      </c>
    </row>
    <row r="27" spans="1:15" ht="31.5">
      <c r="A27" s="145" t="s">
        <v>14</v>
      </c>
      <c r="B27" s="310" t="s">
        <v>143</v>
      </c>
      <c r="C27" s="333">
        <f aca="true" t="shared" si="8" ref="C27:N27">+C28</f>
        <v>860</v>
      </c>
      <c r="D27" s="333">
        <f t="shared" si="8"/>
        <v>840</v>
      </c>
      <c r="E27" s="333">
        <f t="shared" si="8"/>
        <v>530</v>
      </c>
      <c r="F27" s="333">
        <f t="shared" si="8"/>
        <v>100</v>
      </c>
      <c r="G27" s="333">
        <f t="shared" si="8"/>
        <v>0</v>
      </c>
      <c r="H27" s="333">
        <f t="shared" si="8"/>
        <v>0</v>
      </c>
      <c r="I27" s="333">
        <f t="shared" si="8"/>
        <v>0</v>
      </c>
      <c r="J27" s="333">
        <f t="shared" si="8"/>
        <v>0</v>
      </c>
      <c r="K27" s="333">
        <f t="shared" si="8"/>
        <v>0</v>
      </c>
      <c r="L27" s="333">
        <f t="shared" si="8"/>
        <v>380</v>
      </c>
      <c r="M27" s="333">
        <f t="shared" si="8"/>
        <v>558</v>
      </c>
      <c r="N27" s="333">
        <f t="shared" si="8"/>
        <v>800</v>
      </c>
      <c r="O27" s="333">
        <f t="shared" si="2"/>
        <v>4068</v>
      </c>
    </row>
    <row r="28" spans="1:15" ht="15.75">
      <c r="A28" s="150"/>
      <c r="B28" s="309" t="s">
        <v>5</v>
      </c>
      <c r="C28" s="331">
        <v>860</v>
      </c>
      <c r="D28" s="331">
        <v>840</v>
      </c>
      <c r="E28" s="331">
        <v>530</v>
      </c>
      <c r="F28" s="331">
        <v>100</v>
      </c>
      <c r="G28" s="331"/>
      <c r="H28" s="331"/>
      <c r="I28" s="331"/>
      <c r="J28" s="331"/>
      <c r="K28" s="331"/>
      <c r="L28" s="331">
        <v>380</v>
      </c>
      <c r="M28" s="331">
        <v>558</v>
      </c>
      <c r="N28" s="331">
        <v>800</v>
      </c>
      <c r="O28" s="334">
        <f t="shared" si="2"/>
        <v>4068</v>
      </c>
    </row>
    <row r="29" spans="1:15" ht="31.5">
      <c r="A29" s="132" t="s">
        <v>6</v>
      </c>
      <c r="B29" s="313" t="s">
        <v>144</v>
      </c>
      <c r="C29" s="173">
        <f>C30+C31</f>
        <v>18630</v>
      </c>
      <c r="D29" s="173">
        <f aca="true" t="shared" si="9" ref="D29:N29">D30+D31</f>
        <v>18840</v>
      </c>
      <c r="E29" s="173">
        <f t="shared" si="9"/>
        <v>18094</v>
      </c>
      <c r="F29" s="173">
        <f t="shared" si="9"/>
        <v>17953</v>
      </c>
      <c r="G29" s="173">
        <f t="shared" si="9"/>
        <v>16918</v>
      </c>
      <c r="H29" s="173">
        <f t="shared" si="9"/>
        <v>16918</v>
      </c>
      <c r="I29" s="173">
        <f t="shared" si="9"/>
        <v>16918</v>
      </c>
      <c r="J29" s="173">
        <f t="shared" si="9"/>
        <v>16918</v>
      </c>
      <c r="K29" s="173">
        <f t="shared" si="9"/>
        <v>16918</v>
      </c>
      <c r="L29" s="173">
        <f t="shared" si="9"/>
        <v>18630</v>
      </c>
      <c r="M29" s="173">
        <f t="shared" si="9"/>
        <v>18915</v>
      </c>
      <c r="N29" s="173">
        <f t="shared" si="9"/>
        <v>13811</v>
      </c>
      <c r="O29" s="173">
        <f>SUM(C29:N29)</f>
        <v>209463</v>
      </c>
    </row>
    <row r="30" spans="1:15" ht="15.75">
      <c r="A30" s="155"/>
      <c r="B30" s="312" t="s">
        <v>124</v>
      </c>
      <c r="C30" s="337">
        <v>16918</v>
      </c>
      <c r="D30" s="337">
        <v>16918</v>
      </c>
      <c r="E30" s="337">
        <v>16918</v>
      </c>
      <c r="F30" s="337">
        <v>16918</v>
      </c>
      <c r="G30" s="337">
        <v>16918</v>
      </c>
      <c r="H30" s="337">
        <v>16918</v>
      </c>
      <c r="I30" s="337">
        <v>16918</v>
      </c>
      <c r="J30" s="337">
        <v>16918</v>
      </c>
      <c r="K30" s="337">
        <v>16918</v>
      </c>
      <c r="L30" s="337">
        <v>16918</v>
      </c>
      <c r="M30" s="337">
        <v>16918</v>
      </c>
      <c r="N30" s="337">
        <v>12418</v>
      </c>
      <c r="O30" s="330">
        <f t="shared" si="2"/>
        <v>198516</v>
      </c>
    </row>
    <row r="31" spans="1:15" ht="15.75">
      <c r="A31" s="338"/>
      <c r="B31" s="312" t="s">
        <v>47</v>
      </c>
      <c r="C31" s="336">
        <v>1712</v>
      </c>
      <c r="D31" s="336">
        <v>1922</v>
      </c>
      <c r="E31" s="336">
        <v>1176</v>
      </c>
      <c r="F31" s="336">
        <v>1035</v>
      </c>
      <c r="G31" s="336">
        <v>0</v>
      </c>
      <c r="H31" s="336">
        <v>0</v>
      </c>
      <c r="I31" s="336">
        <v>0</v>
      </c>
      <c r="J31" s="336">
        <v>0</v>
      </c>
      <c r="K31" s="336">
        <v>0</v>
      </c>
      <c r="L31" s="336">
        <v>1712</v>
      </c>
      <c r="M31" s="336">
        <v>1997</v>
      </c>
      <c r="N31" s="336">
        <v>1393</v>
      </c>
      <c r="O31" s="330">
        <f t="shared" si="2"/>
        <v>10947</v>
      </c>
    </row>
    <row r="32" spans="1:15" ht="15.75">
      <c r="A32" s="132" t="s">
        <v>7</v>
      </c>
      <c r="B32" s="313" t="s">
        <v>26</v>
      </c>
      <c r="C32" s="173">
        <f aca="true" t="shared" si="10" ref="C32:N32">SUM(C33:C51)</f>
        <v>65360</v>
      </c>
      <c r="D32" s="173">
        <f t="shared" si="10"/>
        <v>56502</v>
      </c>
      <c r="E32" s="173">
        <f t="shared" si="10"/>
        <v>48196</v>
      </c>
      <c r="F32" s="173">
        <f t="shared" si="10"/>
        <v>33106</v>
      </c>
      <c r="G32" s="173">
        <f t="shared" si="10"/>
        <v>0</v>
      </c>
      <c r="H32" s="173">
        <f t="shared" si="10"/>
        <v>0</v>
      </c>
      <c r="I32" s="173">
        <f t="shared" si="10"/>
        <v>0</v>
      </c>
      <c r="J32" s="173">
        <f t="shared" si="10"/>
        <v>0</v>
      </c>
      <c r="K32" s="173">
        <f t="shared" si="10"/>
        <v>0</v>
      </c>
      <c r="L32" s="173">
        <f t="shared" si="10"/>
        <v>37375</v>
      </c>
      <c r="M32" s="173">
        <f t="shared" si="10"/>
        <v>51793</v>
      </c>
      <c r="N32" s="173">
        <f t="shared" si="10"/>
        <v>65680</v>
      </c>
      <c r="O32" s="173">
        <f>SUM(C32:N32)</f>
        <v>358012</v>
      </c>
    </row>
    <row r="33" spans="1:15" ht="15.75">
      <c r="A33" s="156"/>
      <c r="B33" s="314" t="s">
        <v>27</v>
      </c>
      <c r="C33" s="331">
        <v>2860</v>
      </c>
      <c r="D33" s="331">
        <v>2452</v>
      </c>
      <c r="E33" s="331">
        <v>2146</v>
      </c>
      <c r="F33" s="331">
        <v>1226</v>
      </c>
      <c r="G33" s="331"/>
      <c r="H33" s="331"/>
      <c r="I33" s="331"/>
      <c r="J33" s="331"/>
      <c r="K33" s="331"/>
      <c r="L33" s="331">
        <v>1635</v>
      </c>
      <c r="M33" s="331">
        <v>1993</v>
      </c>
      <c r="N33" s="331">
        <v>2860</v>
      </c>
      <c r="O33" s="339">
        <f aca="true" t="shared" si="11" ref="O33:O49">SUM(C33:N33)</f>
        <v>15172</v>
      </c>
    </row>
    <row r="34" spans="1:15" ht="15.75">
      <c r="A34" s="150"/>
      <c r="B34" s="314" t="s">
        <v>56</v>
      </c>
      <c r="C34" s="331">
        <v>4200</v>
      </c>
      <c r="D34" s="331">
        <v>4200</v>
      </c>
      <c r="E34" s="331">
        <v>3655</v>
      </c>
      <c r="F34" s="331">
        <v>2560</v>
      </c>
      <c r="G34" s="331"/>
      <c r="H34" s="331"/>
      <c r="I34" s="331"/>
      <c r="J34" s="331"/>
      <c r="K34" s="331"/>
      <c r="L34" s="331">
        <v>2360</v>
      </c>
      <c r="M34" s="331">
        <v>3500</v>
      </c>
      <c r="N34" s="331">
        <v>4100</v>
      </c>
      <c r="O34" s="339">
        <f t="shared" si="11"/>
        <v>24575</v>
      </c>
    </row>
    <row r="35" spans="1:15" ht="15.75">
      <c r="A35" s="150"/>
      <c r="B35" s="314" t="s">
        <v>70</v>
      </c>
      <c r="C35" s="331">
        <v>2250</v>
      </c>
      <c r="D35" s="331">
        <v>1750</v>
      </c>
      <c r="E35" s="331">
        <v>1350</v>
      </c>
      <c r="F35" s="331">
        <v>1100</v>
      </c>
      <c r="G35" s="331"/>
      <c r="H35" s="331"/>
      <c r="I35" s="331"/>
      <c r="J35" s="331"/>
      <c r="K35" s="331"/>
      <c r="L35" s="331">
        <v>1000</v>
      </c>
      <c r="M35" s="331">
        <v>1750</v>
      </c>
      <c r="N35" s="331">
        <v>2250</v>
      </c>
      <c r="O35" s="339">
        <f t="shared" si="11"/>
        <v>11450</v>
      </c>
    </row>
    <row r="36" spans="1:15" ht="15.75">
      <c r="A36" s="150"/>
      <c r="B36" s="314" t="s">
        <v>10</v>
      </c>
      <c r="C36" s="331">
        <v>2330</v>
      </c>
      <c r="D36" s="331">
        <v>2000</v>
      </c>
      <c r="E36" s="331">
        <v>1750</v>
      </c>
      <c r="F36" s="331">
        <v>1000</v>
      </c>
      <c r="G36" s="331"/>
      <c r="H36" s="331"/>
      <c r="I36" s="331"/>
      <c r="J36" s="331"/>
      <c r="K36" s="331"/>
      <c r="L36" s="331">
        <v>1230</v>
      </c>
      <c r="M36" s="331">
        <v>1750</v>
      </c>
      <c r="N36" s="331">
        <v>2540</v>
      </c>
      <c r="O36" s="339">
        <f t="shared" si="11"/>
        <v>12600</v>
      </c>
    </row>
    <row r="37" spans="1:15" ht="15.75">
      <c r="A37" s="150"/>
      <c r="B37" s="314" t="s">
        <v>66</v>
      </c>
      <c r="C37" s="331">
        <v>2330</v>
      </c>
      <c r="D37" s="331">
        <v>2000</v>
      </c>
      <c r="E37" s="331">
        <v>1750</v>
      </c>
      <c r="F37" s="331">
        <v>1000</v>
      </c>
      <c r="G37" s="331"/>
      <c r="H37" s="331"/>
      <c r="I37" s="331"/>
      <c r="J37" s="331"/>
      <c r="K37" s="331"/>
      <c r="L37" s="331">
        <v>1230</v>
      </c>
      <c r="M37" s="331">
        <v>1750</v>
      </c>
      <c r="N37" s="331">
        <v>2540</v>
      </c>
      <c r="O37" s="339">
        <f t="shared" si="11"/>
        <v>12600</v>
      </c>
    </row>
    <row r="38" spans="1:15" ht="15.75">
      <c r="A38" s="150"/>
      <c r="B38" s="315" t="s">
        <v>12</v>
      </c>
      <c r="C38" s="331">
        <v>2430</v>
      </c>
      <c r="D38" s="331">
        <v>2000</v>
      </c>
      <c r="E38" s="331">
        <v>1750</v>
      </c>
      <c r="F38" s="331">
        <v>1000</v>
      </c>
      <c r="G38" s="331"/>
      <c r="H38" s="331"/>
      <c r="I38" s="331"/>
      <c r="J38" s="331"/>
      <c r="K38" s="331"/>
      <c r="L38" s="331">
        <v>1230</v>
      </c>
      <c r="M38" s="331">
        <v>1750</v>
      </c>
      <c r="N38" s="331">
        <v>2540</v>
      </c>
      <c r="O38" s="334">
        <f t="shared" si="11"/>
        <v>12700</v>
      </c>
    </row>
    <row r="39" spans="1:15" ht="15.75">
      <c r="A39" s="150"/>
      <c r="B39" s="315" t="s">
        <v>62</v>
      </c>
      <c r="C39" s="331">
        <v>3860</v>
      </c>
      <c r="D39" s="331">
        <v>3200</v>
      </c>
      <c r="E39" s="331">
        <v>2900</v>
      </c>
      <c r="F39" s="331">
        <v>1900</v>
      </c>
      <c r="G39" s="331"/>
      <c r="H39" s="331"/>
      <c r="I39" s="331"/>
      <c r="J39" s="331"/>
      <c r="K39" s="331"/>
      <c r="L39" s="331">
        <v>2500</v>
      </c>
      <c r="M39" s="331">
        <v>3200</v>
      </c>
      <c r="N39" s="331">
        <v>3900</v>
      </c>
      <c r="O39" s="339">
        <f t="shared" si="11"/>
        <v>21460</v>
      </c>
    </row>
    <row r="40" spans="1:15" ht="15.75">
      <c r="A40" s="150"/>
      <c r="B40" s="315" t="s">
        <v>65</v>
      </c>
      <c r="C40" s="331">
        <v>2330</v>
      </c>
      <c r="D40" s="331">
        <v>2000</v>
      </c>
      <c r="E40" s="331">
        <v>1700</v>
      </c>
      <c r="F40" s="331">
        <v>1150</v>
      </c>
      <c r="G40" s="331"/>
      <c r="H40" s="331"/>
      <c r="I40" s="331"/>
      <c r="J40" s="331"/>
      <c r="K40" s="331"/>
      <c r="L40" s="331">
        <v>1230</v>
      </c>
      <c r="M40" s="331">
        <v>1750</v>
      </c>
      <c r="N40" s="331">
        <v>2640</v>
      </c>
      <c r="O40" s="339">
        <f>SUM(C40:N40)</f>
        <v>12800</v>
      </c>
    </row>
    <row r="41" spans="1:15" ht="18.75">
      <c r="A41" s="150"/>
      <c r="B41" s="315" t="s">
        <v>71</v>
      </c>
      <c r="C41" s="463">
        <v>2500</v>
      </c>
      <c r="D41" s="463">
        <v>2800</v>
      </c>
      <c r="E41" s="463">
        <v>2500</v>
      </c>
      <c r="F41" s="463">
        <v>2500</v>
      </c>
      <c r="G41" s="463"/>
      <c r="H41" s="463"/>
      <c r="I41" s="463"/>
      <c r="J41" s="463"/>
      <c r="K41" s="463"/>
      <c r="L41" s="463">
        <v>2000</v>
      </c>
      <c r="M41" s="463">
        <v>2500</v>
      </c>
      <c r="N41" s="463">
        <v>3000</v>
      </c>
      <c r="O41" s="339">
        <f t="shared" si="11"/>
        <v>17800</v>
      </c>
    </row>
    <row r="42" spans="1:15" ht="18.75">
      <c r="A42" s="152"/>
      <c r="B42" s="316" t="s">
        <v>15</v>
      </c>
      <c r="C42" s="463">
        <v>2700</v>
      </c>
      <c r="D42" s="463">
        <v>2300</v>
      </c>
      <c r="E42" s="463">
        <v>1600</v>
      </c>
      <c r="F42" s="463">
        <v>1100</v>
      </c>
      <c r="G42" s="463"/>
      <c r="H42" s="463"/>
      <c r="I42" s="463"/>
      <c r="J42" s="463"/>
      <c r="K42" s="463"/>
      <c r="L42" s="463">
        <v>1230</v>
      </c>
      <c r="M42" s="463">
        <v>2000</v>
      </c>
      <c r="N42" s="463">
        <v>2740</v>
      </c>
      <c r="O42" s="330">
        <f t="shared" si="11"/>
        <v>13670</v>
      </c>
    </row>
    <row r="43" spans="1:15" ht="18.75">
      <c r="A43" s="152"/>
      <c r="B43" s="316" t="s">
        <v>61</v>
      </c>
      <c r="C43" s="464">
        <v>5170</v>
      </c>
      <c r="D43" s="464">
        <v>4000</v>
      </c>
      <c r="E43" s="464">
        <v>3000</v>
      </c>
      <c r="F43" s="464">
        <v>2500</v>
      </c>
      <c r="G43" s="464"/>
      <c r="H43" s="464"/>
      <c r="I43" s="464"/>
      <c r="J43" s="464"/>
      <c r="K43" s="464"/>
      <c r="L43" s="464">
        <v>3000</v>
      </c>
      <c r="M43" s="464">
        <v>4000</v>
      </c>
      <c r="N43" s="464">
        <v>3500</v>
      </c>
      <c r="O43" s="330">
        <f t="shared" si="11"/>
        <v>25170</v>
      </c>
    </row>
    <row r="44" spans="1:15" ht="15.75">
      <c r="A44" s="160"/>
      <c r="B44" s="317" t="s">
        <v>17</v>
      </c>
      <c r="C44" s="336">
        <v>3660</v>
      </c>
      <c r="D44" s="336">
        <v>3150</v>
      </c>
      <c r="E44" s="336">
        <v>2740</v>
      </c>
      <c r="F44" s="336">
        <v>1620</v>
      </c>
      <c r="G44" s="336"/>
      <c r="H44" s="336"/>
      <c r="I44" s="336"/>
      <c r="J44" s="336"/>
      <c r="K44" s="336"/>
      <c r="L44" s="336">
        <v>2120</v>
      </c>
      <c r="M44" s="336">
        <v>3050</v>
      </c>
      <c r="N44" s="336">
        <v>3650</v>
      </c>
      <c r="O44" s="341">
        <f t="shared" si="11"/>
        <v>19990</v>
      </c>
    </row>
    <row r="45" spans="1:15" ht="15.75">
      <c r="A45" s="160"/>
      <c r="B45" s="317" t="s">
        <v>59</v>
      </c>
      <c r="C45" s="331">
        <v>2330</v>
      </c>
      <c r="D45" s="331">
        <v>2000</v>
      </c>
      <c r="E45" s="331">
        <v>1800</v>
      </c>
      <c r="F45" s="331">
        <v>1100</v>
      </c>
      <c r="G45" s="331"/>
      <c r="H45" s="331"/>
      <c r="I45" s="331"/>
      <c r="J45" s="331"/>
      <c r="K45" s="331"/>
      <c r="L45" s="331">
        <v>1230</v>
      </c>
      <c r="M45" s="331">
        <v>1700</v>
      </c>
      <c r="N45" s="331">
        <v>2640</v>
      </c>
      <c r="O45" s="341">
        <f t="shared" si="11"/>
        <v>12800</v>
      </c>
    </row>
    <row r="46" spans="1:18" s="409" customFormat="1" ht="15.75">
      <c r="A46" s="152"/>
      <c r="B46" s="316" t="s">
        <v>57</v>
      </c>
      <c r="C46" s="336">
        <v>7600</v>
      </c>
      <c r="D46" s="336">
        <v>6300</v>
      </c>
      <c r="E46" s="336">
        <v>5700</v>
      </c>
      <c r="F46" s="336">
        <v>4200</v>
      </c>
      <c r="G46" s="336"/>
      <c r="H46" s="336"/>
      <c r="I46" s="336"/>
      <c r="J46" s="336"/>
      <c r="K46" s="336"/>
      <c r="L46" s="336">
        <v>4500</v>
      </c>
      <c r="M46" s="336">
        <v>6200</v>
      </c>
      <c r="N46" s="336">
        <v>7600</v>
      </c>
      <c r="O46" s="330">
        <f t="shared" si="11"/>
        <v>42100</v>
      </c>
      <c r="R46" s="320"/>
    </row>
    <row r="47" spans="1:15" ht="15.75">
      <c r="A47" s="160"/>
      <c r="B47" s="317" t="s">
        <v>60</v>
      </c>
      <c r="C47" s="331">
        <v>4200</v>
      </c>
      <c r="D47" s="331">
        <v>4200</v>
      </c>
      <c r="E47" s="331">
        <v>3555</v>
      </c>
      <c r="F47" s="331">
        <v>2000</v>
      </c>
      <c r="G47" s="331"/>
      <c r="H47" s="331"/>
      <c r="I47" s="331"/>
      <c r="J47" s="331"/>
      <c r="K47" s="331"/>
      <c r="L47" s="331">
        <v>2500</v>
      </c>
      <c r="M47" s="331">
        <v>3500</v>
      </c>
      <c r="N47" s="331">
        <v>4100</v>
      </c>
      <c r="O47" s="341">
        <f t="shared" si="11"/>
        <v>24055</v>
      </c>
    </row>
    <row r="48" spans="1:15" ht="15.75">
      <c r="A48" s="160"/>
      <c r="B48" s="317" t="s">
        <v>63</v>
      </c>
      <c r="C48" s="331">
        <v>2330</v>
      </c>
      <c r="D48" s="331">
        <v>2000</v>
      </c>
      <c r="E48" s="331">
        <v>1700</v>
      </c>
      <c r="F48" s="331">
        <v>1050</v>
      </c>
      <c r="G48" s="331"/>
      <c r="H48" s="331"/>
      <c r="I48" s="331"/>
      <c r="J48" s="331"/>
      <c r="K48" s="331"/>
      <c r="L48" s="331">
        <v>1330</v>
      </c>
      <c r="M48" s="331">
        <v>1900</v>
      </c>
      <c r="N48" s="331">
        <v>2540</v>
      </c>
      <c r="O48" s="341">
        <f t="shared" si="11"/>
        <v>12850</v>
      </c>
    </row>
    <row r="49" spans="1:15" ht="15.75">
      <c r="A49" s="152"/>
      <c r="B49" s="316" t="s">
        <v>58</v>
      </c>
      <c r="C49" s="336">
        <v>7600</v>
      </c>
      <c r="D49" s="336">
        <v>6300</v>
      </c>
      <c r="E49" s="336">
        <v>5700</v>
      </c>
      <c r="F49" s="336">
        <v>4200</v>
      </c>
      <c r="G49" s="336"/>
      <c r="H49" s="336"/>
      <c r="I49" s="336"/>
      <c r="J49" s="336"/>
      <c r="K49" s="336"/>
      <c r="L49" s="336">
        <v>4500</v>
      </c>
      <c r="M49" s="336">
        <v>6200</v>
      </c>
      <c r="N49" s="336">
        <v>7600</v>
      </c>
      <c r="O49" s="330">
        <f t="shared" si="11"/>
        <v>42100</v>
      </c>
    </row>
    <row r="50" spans="1:15" ht="15.75">
      <c r="A50" s="160"/>
      <c r="B50" s="316" t="s">
        <v>24</v>
      </c>
      <c r="C50" s="331">
        <v>2530</v>
      </c>
      <c r="D50" s="331">
        <v>2200</v>
      </c>
      <c r="E50" s="331">
        <v>1700</v>
      </c>
      <c r="F50" s="331">
        <v>1000</v>
      </c>
      <c r="G50" s="331"/>
      <c r="H50" s="331"/>
      <c r="I50" s="331"/>
      <c r="J50" s="331"/>
      <c r="K50" s="331"/>
      <c r="L50" s="331">
        <v>1350</v>
      </c>
      <c r="M50" s="331">
        <v>1800</v>
      </c>
      <c r="N50" s="331">
        <v>2540</v>
      </c>
      <c r="O50" s="341">
        <f>SUM(C50:N50)</f>
        <v>13120</v>
      </c>
    </row>
    <row r="51" spans="1:15" ht="15.75">
      <c r="A51" s="342"/>
      <c r="B51" s="315" t="s">
        <v>134</v>
      </c>
      <c r="C51" s="343">
        <v>2150</v>
      </c>
      <c r="D51" s="343">
        <v>1650</v>
      </c>
      <c r="E51" s="343">
        <v>1200</v>
      </c>
      <c r="F51" s="343">
        <v>900</v>
      </c>
      <c r="G51" s="343"/>
      <c r="H51" s="343"/>
      <c r="I51" s="343"/>
      <c r="J51" s="343"/>
      <c r="K51" s="343"/>
      <c r="L51" s="343">
        <v>1200</v>
      </c>
      <c r="M51" s="343">
        <v>1500</v>
      </c>
      <c r="N51" s="343">
        <v>2400</v>
      </c>
      <c r="O51" s="462">
        <f>SUM(C51:N51)</f>
        <v>11000</v>
      </c>
    </row>
    <row r="52" spans="1:15" ht="15.75">
      <c r="A52" s="132" t="s">
        <v>8</v>
      </c>
      <c r="B52" s="313" t="s">
        <v>30</v>
      </c>
      <c r="C52" s="173">
        <f>SUM(C53:C66)</f>
        <v>73150</v>
      </c>
      <c r="D52" s="173">
        <f aca="true" t="shared" si="12" ref="D52:N52">SUM(D53:D66)</f>
        <v>64354</v>
      </c>
      <c r="E52" s="173">
        <f t="shared" si="12"/>
        <v>50995</v>
      </c>
      <c r="F52" s="173">
        <f t="shared" si="12"/>
        <v>31900</v>
      </c>
      <c r="G52" s="173">
        <f t="shared" si="12"/>
        <v>0</v>
      </c>
      <c r="H52" s="173">
        <f t="shared" si="12"/>
        <v>0</v>
      </c>
      <c r="I52" s="173">
        <f t="shared" si="12"/>
        <v>0</v>
      </c>
      <c r="J52" s="173">
        <f t="shared" si="12"/>
        <v>0</v>
      </c>
      <c r="K52" s="173">
        <f t="shared" si="12"/>
        <v>0</v>
      </c>
      <c r="L52" s="173">
        <f t="shared" si="12"/>
        <v>34000</v>
      </c>
      <c r="M52" s="173">
        <f t="shared" si="12"/>
        <v>57528</v>
      </c>
      <c r="N52" s="173">
        <f t="shared" si="12"/>
        <v>71300</v>
      </c>
      <c r="O52" s="173">
        <f>SUM(C52:N52)</f>
        <v>383227</v>
      </c>
    </row>
    <row r="53" spans="1:15" ht="15.75">
      <c r="A53" s="150"/>
      <c r="B53" s="315" t="s">
        <v>78</v>
      </c>
      <c r="C53" s="331">
        <v>2250</v>
      </c>
      <c r="D53" s="331">
        <v>1500</v>
      </c>
      <c r="E53" s="331">
        <v>1340</v>
      </c>
      <c r="F53" s="331">
        <v>900</v>
      </c>
      <c r="G53" s="331"/>
      <c r="H53" s="331"/>
      <c r="I53" s="331"/>
      <c r="J53" s="331"/>
      <c r="K53" s="331"/>
      <c r="L53" s="331">
        <v>900</v>
      </c>
      <c r="M53" s="331">
        <v>1600</v>
      </c>
      <c r="N53" s="331">
        <v>2400</v>
      </c>
      <c r="O53" s="344">
        <f>SUM(C53:N53)</f>
        <v>10890</v>
      </c>
    </row>
    <row r="54" spans="1:15" ht="15.75">
      <c r="A54" s="150"/>
      <c r="B54" s="315" t="s">
        <v>79</v>
      </c>
      <c r="C54" s="331">
        <v>4700</v>
      </c>
      <c r="D54" s="331">
        <v>4500</v>
      </c>
      <c r="E54" s="331">
        <v>4100</v>
      </c>
      <c r="F54" s="331">
        <v>3200</v>
      </c>
      <c r="G54" s="331"/>
      <c r="H54" s="331"/>
      <c r="I54" s="331"/>
      <c r="J54" s="331"/>
      <c r="K54" s="331"/>
      <c r="L54" s="331">
        <v>2000</v>
      </c>
      <c r="M54" s="331">
        <v>5100</v>
      </c>
      <c r="N54" s="331">
        <v>5500</v>
      </c>
      <c r="O54" s="344">
        <f aca="true" t="shared" si="13" ref="O54:O66">SUM(C54:N54)</f>
        <v>29100</v>
      </c>
    </row>
    <row r="55" spans="1:15" ht="15.75">
      <c r="A55" s="150"/>
      <c r="B55" s="315" t="s">
        <v>108</v>
      </c>
      <c r="C55" s="331">
        <v>7000</v>
      </c>
      <c r="D55" s="331">
        <v>6500</v>
      </c>
      <c r="E55" s="331">
        <v>4500</v>
      </c>
      <c r="F55" s="331">
        <v>3000</v>
      </c>
      <c r="G55" s="331"/>
      <c r="H55" s="331"/>
      <c r="I55" s="331"/>
      <c r="J55" s="331"/>
      <c r="K55" s="331"/>
      <c r="L55" s="331">
        <v>3500</v>
      </c>
      <c r="M55" s="331">
        <v>6500</v>
      </c>
      <c r="N55" s="331">
        <v>7000</v>
      </c>
      <c r="O55" s="344">
        <f t="shared" si="13"/>
        <v>38000</v>
      </c>
    </row>
    <row r="56" spans="1:15" ht="15.75">
      <c r="A56" s="150"/>
      <c r="B56" s="315" t="s">
        <v>109</v>
      </c>
      <c r="C56" s="331">
        <v>3000</v>
      </c>
      <c r="D56" s="331">
        <v>2700</v>
      </c>
      <c r="E56" s="331">
        <v>2200</v>
      </c>
      <c r="F56" s="331">
        <v>1200</v>
      </c>
      <c r="G56" s="331"/>
      <c r="H56" s="331"/>
      <c r="I56" s="331"/>
      <c r="J56" s="331"/>
      <c r="K56" s="331"/>
      <c r="L56" s="331">
        <v>1900</v>
      </c>
      <c r="M56" s="331">
        <v>2328</v>
      </c>
      <c r="N56" s="331">
        <v>3000</v>
      </c>
      <c r="O56" s="344">
        <f t="shared" si="13"/>
        <v>16328</v>
      </c>
    </row>
    <row r="57" spans="1:15" ht="15.75">
      <c r="A57" s="150"/>
      <c r="B57" s="315" t="s">
        <v>80</v>
      </c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44">
        <f t="shared" si="13"/>
        <v>0</v>
      </c>
    </row>
    <row r="58" spans="1:15" ht="15.75">
      <c r="A58" s="152"/>
      <c r="B58" s="316" t="s">
        <v>123</v>
      </c>
      <c r="C58" s="336">
        <v>1700</v>
      </c>
      <c r="D58" s="336">
        <v>1300</v>
      </c>
      <c r="E58" s="336">
        <v>1000</v>
      </c>
      <c r="F58" s="336">
        <v>500</v>
      </c>
      <c r="G58" s="336"/>
      <c r="H58" s="336"/>
      <c r="I58" s="336"/>
      <c r="J58" s="336"/>
      <c r="K58" s="336"/>
      <c r="L58" s="345">
        <v>800</v>
      </c>
      <c r="M58" s="345">
        <v>1200</v>
      </c>
      <c r="N58" s="345">
        <v>1600</v>
      </c>
      <c r="O58" s="330">
        <f t="shared" si="13"/>
        <v>8100</v>
      </c>
    </row>
    <row r="59" spans="1:15" ht="15.75">
      <c r="A59" s="165"/>
      <c r="B59" s="315" t="s">
        <v>110</v>
      </c>
      <c r="C59" s="332">
        <v>2000</v>
      </c>
      <c r="D59" s="332">
        <v>1700</v>
      </c>
      <c r="E59" s="332">
        <v>900</v>
      </c>
      <c r="F59" s="332">
        <v>500</v>
      </c>
      <c r="G59" s="332"/>
      <c r="H59" s="332"/>
      <c r="I59" s="332"/>
      <c r="J59" s="332"/>
      <c r="K59" s="332"/>
      <c r="L59" s="332">
        <v>800</v>
      </c>
      <c r="M59" s="332">
        <v>1000</v>
      </c>
      <c r="N59" s="332">
        <v>1500</v>
      </c>
      <c r="O59" s="334">
        <f t="shared" si="13"/>
        <v>8400</v>
      </c>
    </row>
    <row r="60" spans="1:15" ht="15.75">
      <c r="A60" s="165"/>
      <c r="B60" s="315" t="s">
        <v>81</v>
      </c>
      <c r="C60" s="332">
        <v>7000</v>
      </c>
      <c r="D60" s="332">
        <v>6700</v>
      </c>
      <c r="E60" s="332">
        <v>5400</v>
      </c>
      <c r="F60" s="332">
        <v>2900</v>
      </c>
      <c r="G60" s="332"/>
      <c r="H60" s="332"/>
      <c r="I60" s="332"/>
      <c r="J60" s="332"/>
      <c r="K60" s="332"/>
      <c r="L60" s="332">
        <v>3000</v>
      </c>
      <c r="M60" s="332">
        <v>6000</v>
      </c>
      <c r="N60" s="332">
        <v>7000</v>
      </c>
      <c r="O60" s="334">
        <f t="shared" si="13"/>
        <v>38000</v>
      </c>
    </row>
    <row r="61" spans="1:15" ht="15.75">
      <c r="A61" s="150"/>
      <c r="B61" s="315" t="s">
        <v>170</v>
      </c>
      <c r="C61" s="331">
        <v>3000</v>
      </c>
      <c r="D61" s="331">
        <v>2854</v>
      </c>
      <c r="E61" s="331">
        <v>1855</v>
      </c>
      <c r="F61" s="331">
        <v>1500</v>
      </c>
      <c r="G61" s="331"/>
      <c r="H61" s="331"/>
      <c r="I61" s="331"/>
      <c r="J61" s="331"/>
      <c r="K61" s="331"/>
      <c r="L61" s="331">
        <v>1200</v>
      </c>
      <c r="M61" s="331">
        <v>1600</v>
      </c>
      <c r="N61" s="331">
        <v>3000</v>
      </c>
      <c r="O61" s="344">
        <f t="shared" si="13"/>
        <v>15009</v>
      </c>
    </row>
    <row r="62" spans="1:15" ht="15.75">
      <c r="A62" s="150"/>
      <c r="B62" s="315" t="s">
        <v>111</v>
      </c>
      <c r="C62" s="331">
        <v>13000</v>
      </c>
      <c r="D62" s="331">
        <v>11500</v>
      </c>
      <c r="E62" s="331">
        <v>10000</v>
      </c>
      <c r="F62" s="331">
        <v>4500</v>
      </c>
      <c r="G62" s="331"/>
      <c r="H62" s="331"/>
      <c r="I62" s="331"/>
      <c r="J62" s="331"/>
      <c r="K62" s="331"/>
      <c r="L62" s="331">
        <v>5000</v>
      </c>
      <c r="M62" s="331">
        <v>7500</v>
      </c>
      <c r="N62" s="331">
        <v>11500</v>
      </c>
      <c r="O62" s="344">
        <f t="shared" si="13"/>
        <v>63000</v>
      </c>
    </row>
    <row r="63" spans="1:15" ht="15.75">
      <c r="A63" s="150"/>
      <c r="B63" s="315" t="s">
        <v>82</v>
      </c>
      <c r="C63" s="331">
        <v>4500</v>
      </c>
      <c r="D63" s="331">
        <v>3200</v>
      </c>
      <c r="E63" s="331">
        <v>2400</v>
      </c>
      <c r="F63" s="331">
        <v>1500</v>
      </c>
      <c r="G63" s="331"/>
      <c r="H63" s="331"/>
      <c r="I63" s="331"/>
      <c r="J63" s="331"/>
      <c r="K63" s="331"/>
      <c r="L63" s="331">
        <v>1900</v>
      </c>
      <c r="M63" s="331">
        <v>3000</v>
      </c>
      <c r="N63" s="331">
        <v>4000</v>
      </c>
      <c r="O63" s="344">
        <f t="shared" si="13"/>
        <v>20500</v>
      </c>
    </row>
    <row r="64" spans="1:15" ht="15.75">
      <c r="A64" s="150"/>
      <c r="B64" s="315" t="s">
        <v>83</v>
      </c>
      <c r="C64" s="331">
        <v>6000</v>
      </c>
      <c r="D64" s="331">
        <v>4700</v>
      </c>
      <c r="E64" s="331">
        <v>3500</v>
      </c>
      <c r="F64" s="331">
        <v>2200</v>
      </c>
      <c r="G64" s="331"/>
      <c r="H64" s="331"/>
      <c r="I64" s="331"/>
      <c r="J64" s="331"/>
      <c r="K64" s="331"/>
      <c r="L64" s="331">
        <v>3000</v>
      </c>
      <c r="M64" s="331">
        <v>4700</v>
      </c>
      <c r="N64" s="331">
        <v>5800</v>
      </c>
      <c r="O64" s="344">
        <f t="shared" si="13"/>
        <v>29900</v>
      </c>
    </row>
    <row r="65" spans="1:15" ht="15.75">
      <c r="A65" s="150"/>
      <c r="B65" s="315" t="s">
        <v>89</v>
      </c>
      <c r="C65" s="331">
        <v>7000</v>
      </c>
      <c r="D65" s="331">
        <v>6700</v>
      </c>
      <c r="E65" s="331">
        <v>5500</v>
      </c>
      <c r="F65" s="331">
        <v>5000</v>
      </c>
      <c r="G65" s="331"/>
      <c r="H65" s="331"/>
      <c r="I65" s="331"/>
      <c r="J65" s="331"/>
      <c r="K65" s="331"/>
      <c r="L65" s="331">
        <v>5000</v>
      </c>
      <c r="M65" s="331">
        <v>7000</v>
      </c>
      <c r="N65" s="331">
        <v>7500</v>
      </c>
      <c r="O65" s="344">
        <f t="shared" si="13"/>
        <v>43700</v>
      </c>
    </row>
    <row r="66" spans="1:15" ht="15.75">
      <c r="A66" s="150"/>
      <c r="B66" s="315" t="s">
        <v>119</v>
      </c>
      <c r="C66" s="331">
        <v>12000</v>
      </c>
      <c r="D66" s="331">
        <v>10500</v>
      </c>
      <c r="E66" s="331">
        <v>8300</v>
      </c>
      <c r="F66" s="331">
        <v>5000</v>
      </c>
      <c r="G66" s="331"/>
      <c r="H66" s="331"/>
      <c r="I66" s="331"/>
      <c r="J66" s="331"/>
      <c r="K66" s="331"/>
      <c r="L66" s="331">
        <v>5000</v>
      </c>
      <c r="M66" s="331">
        <v>10000</v>
      </c>
      <c r="N66" s="331">
        <v>11500</v>
      </c>
      <c r="O66" s="344">
        <f t="shared" si="13"/>
        <v>62300</v>
      </c>
    </row>
    <row r="67" spans="1:15" ht="15.75">
      <c r="A67" s="132" t="s">
        <v>9</v>
      </c>
      <c r="B67" s="313" t="s">
        <v>31</v>
      </c>
      <c r="C67" s="173">
        <f>SUM(C68:C68)</f>
        <v>2900</v>
      </c>
      <c r="D67" s="173">
        <v>1900</v>
      </c>
      <c r="E67" s="173">
        <v>1200</v>
      </c>
      <c r="F67" s="173">
        <f aca="true" t="shared" si="14" ref="F67:O67">SUM(F68:F68)</f>
        <v>1200</v>
      </c>
      <c r="G67" s="173">
        <f t="shared" si="14"/>
        <v>500</v>
      </c>
      <c r="H67" s="173">
        <f t="shared" si="14"/>
        <v>0</v>
      </c>
      <c r="I67" s="173">
        <f t="shared" si="14"/>
        <v>0</v>
      </c>
      <c r="J67" s="173">
        <f t="shared" si="14"/>
        <v>0</v>
      </c>
      <c r="K67" s="173">
        <f t="shared" si="14"/>
        <v>0</v>
      </c>
      <c r="L67" s="173">
        <f t="shared" si="14"/>
        <v>1200</v>
      </c>
      <c r="M67" s="173">
        <f t="shared" si="14"/>
        <v>1500</v>
      </c>
      <c r="N67" s="173">
        <f t="shared" si="14"/>
        <v>2300</v>
      </c>
      <c r="O67" s="173">
        <f t="shared" si="14"/>
        <v>13100</v>
      </c>
    </row>
    <row r="68" spans="1:15" ht="31.5">
      <c r="A68" s="165"/>
      <c r="B68" s="318" t="s">
        <v>145</v>
      </c>
      <c r="C68" s="346">
        <v>2900</v>
      </c>
      <c r="D68" s="346">
        <v>2000</v>
      </c>
      <c r="E68" s="346">
        <v>1500</v>
      </c>
      <c r="F68" s="346">
        <v>1200</v>
      </c>
      <c r="G68" s="346">
        <v>500</v>
      </c>
      <c r="H68" s="346">
        <v>0</v>
      </c>
      <c r="I68" s="346">
        <v>0</v>
      </c>
      <c r="J68" s="346">
        <v>0</v>
      </c>
      <c r="K68" s="346">
        <v>0</v>
      </c>
      <c r="L68" s="346">
        <v>1200</v>
      </c>
      <c r="M68" s="346">
        <v>1500</v>
      </c>
      <c r="N68" s="346">
        <v>2300</v>
      </c>
      <c r="O68" s="346">
        <f>SUM(C68:N68)</f>
        <v>13100</v>
      </c>
    </row>
    <row r="69" spans="1:15" ht="15.75">
      <c r="A69" s="205"/>
      <c r="B69" s="313" t="s">
        <v>32</v>
      </c>
      <c r="C69" s="173">
        <f>C8+C29+C32+C52+C67</f>
        <v>174100</v>
      </c>
      <c r="D69" s="173">
        <f>D8+D29+D32+D52+D67</f>
        <v>156461</v>
      </c>
      <c r="E69" s="173">
        <f aca="true" t="shared" si="15" ref="E69:O69">E8+E29+E32+E52+E67</f>
        <v>128985</v>
      </c>
      <c r="F69" s="173">
        <f t="shared" si="15"/>
        <v>90734</v>
      </c>
      <c r="G69" s="173">
        <f t="shared" si="15"/>
        <v>20368</v>
      </c>
      <c r="H69" s="173">
        <f t="shared" si="15"/>
        <v>19868</v>
      </c>
      <c r="I69" s="173">
        <f t="shared" si="15"/>
        <v>19868</v>
      </c>
      <c r="J69" s="173">
        <f t="shared" si="15"/>
        <v>19868</v>
      </c>
      <c r="K69" s="173">
        <f t="shared" si="15"/>
        <v>19868</v>
      </c>
      <c r="L69" s="173">
        <f>L8+L29+L32+L52+L67</f>
        <v>98815</v>
      </c>
      <c r="M69" s="173">
        <f>M8+M29+M32+M52+M67</f>
        <v>140374</v>
      </c>
      <c r="N69" s="173">
        <f t="shared" si="15"/>
        <v>167191</v>
      </c>
      <c r="O69" s="173">
        <f t="shared" si="15"/>
        <v>1056900</v>
      </c>
    </row>
    <row r="70" ht="15.75">
      <c r="B70" s="347"/>
    </row>
    <row r="80" ht="12.75">
      <c r="P80" s="320"/>
    </row>
  </sheetData>
  <sheetProtection/>
  <mergeCells count="6">
    <mergeCell ref="A6:A7"/>
    <mergeCell ref="B6:B7"/>
    <mergeCell ref="C6:O6"/>
    <mergeCell ref="B1:J4"/>
    <mergeCell ref="S3:W5"/>
    <mergeCell ref="K1:O4"/>
  </mergeCells>
  <printOptions/>
  <pageMargins left="0.5511811023622047" right="0.5511811023622047" top="0.7086614173228347" bottom="0.5118110236220472" header="0.4330708661417323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7"/>
  <sheetViews>
    <sheetView view="pageBreakPreview" zoomScale="78" zoomScaleSheetLayoutView="78" zoomScalePageLayoutView="0" workbookViewId="0" topLeftCell="A1">
      <selection activeCell="P105" sqref="P105"/>
    </sheetView>
  </sheetViews>
  <sheetFormatPr defaultColWidth="9.140625" defaultRowHeight="12.75"/>
  <cols>
    <col min="1" max="1" width="4.140625" style="18" customWidth="1"/>
    <col min="2" max="2" width="48.00390625" style="18" customWidth="1"/>
    <col min="3" max="3" width="11.00390625" style="18" customWidth="1"/>
    <col min="4" max="9" width="9.28125" style="18" bestFit="1" customWidth="1"/>
    <col min="10" max="10" width="9.28125" style="35" bestFit="1" customWidth="1"/>
    <col min="11" max="13" width="9.28125" style="18" bestFit="1" customWidth="1"/>
    <col min="14" max="14" width="9.421875" style="18" customWidth="1"/>
    <col min="15" max="15" width="10.421875" style="29" customWidth="1"/>
    <col min="16" max="16" width="11.421875" style="7" customWidth="1"/>
    <col min="19" max="19" width="20.57421875" style="0" customWidth="1"/>
  </cols>
  <sheetData>
    <row r="1" spans="12:15" ht="20.25" customHeight="1">
      <c r="L1" s="479" t="s">
        <v>189</v>
      </c>
      <c r="M1" s="479"/>
      <c r="N1" s="479"/>
      <c r="O1" s="479"/>
    </row>
    <row r="2" spans="12:15" ht="12.75">
      <c r="L2" s="479"/>
      <c r="M2" s="479"/>
      <c r="N2" s="479"/>
      <c r="O2" s="479"/>
    </row>
    <row r="3" spans="1:15" ht="27" customHeight="1">
      <c r="A3" s="3"/>
      <c r="B3" s="2"/>
      <c r="C3" s="2"/>
      <c r="D3" s="2"/>
      <c r="E3" s="2"/>
      <c r="F3" s="2"/>
      <c r="G3" s="2"/>
      <c r="H3" s="2"/>
      <c r="I3" s="2"/>
      <c r="J3" s="2"/>
      <c r="K3" s="1"/>
      <c r="L3" s="479"/>
      <c r="M3" s="479"/>
      <c r="N3" s="479"/>
      <c r="O3" s="479"/>
    </row>
    <row r="4" spans="1:15" ht="16.5" customHeight="1">
      <c r="A4" s="3"/>
      <c r="B4" s="2" t="s">
        <v>188</v>
      </c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28"/>
    </row>
    <row r="5" spans="1:15" ht="15.75">
      <c r="A5" s="3"/>
      <c r="B5" s="3"/>
      <c r="C5" s="3"/>
      <c r="D5" s="15"/>
      <c r="E5" s="1"/>
      <c r="F5" s="1"/>
      <c r="G5" s="1"/>
      <c r="H5" s="1"/>
      <c r="I5" s="1"/>
      <c r="J5" s="47"/>
      <c r="K5" s="1"/>
      <c r="L5" s="1"/>
      <c r="M5" s="1"/>
      <c r="N5" s="1"/>
      <c r="O5" s="28"/>
    </row>
    <row r="6" spans="1:15" s="7" customFormat="1" ht="30" customHeight="1">
      <c r="A6" s="480" t="s">
        <v>0</v>
      </c>
      <c r="B6" s="471" t="s">
        <v>1</v>
      </c>
      <c r="C6" s="478" t="s">
        <v>45</v>
      </c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</row>
    <row r="7" spans="1:15" s="7" customFormat="1" ht="10.5" customHeight="1">
      <c r="A7" s="481"/>
      <c r="B7" s="472"/>
      <c r="C7" s="134" t="s">
        <v>33</v>
      </c>
      <c r="D7" s="134" t="s">
        <v>34</v>
      </c>
      <c r="E7" s="134" t="s">
        <v>35</v>
      </c>
      <c r="F7" s="134" t="s">
        <v>36</v>
      </c>
      <c r="G7" s="134" t="s">
        <v>37</v>
      </c>
      <c r="H7" s="134" t="s">
        <v>38</v>
      </c>
      <c r="I7" s="134" t="s">
        <v>39</v>
      </c>
      <c r="J7" s="134" t="s">
        <v>40</v>
      </c>
      <c r="K7" s="134" t="s">
        <v>41</v>
      </c>
      <c r="L7" s="134" t="s">
        <v>42</v>
      </c>
      <c r="M7" s="134" t="s">
        <v>43</v>
      </c>
      <c r="N7" s="134" t="s">
        <v>44</v>
      </c>
      <c r="O7" s="135" t="s">
        <v>48</v>
      </c>
    </row>
    <row r="8" spans="1:17" s="7" customFormat="1" ht="15.75">
      <c r="A8" s="130"/>
      <c r="B8" s="130" t="s">
        <v>120</v>
      </c>
      <c r="C8" s="144">
        <f>C9+C19+C21+C24+C26+C28+C30+C32+C34+C36</f>
        <v>23854</v>
      </c>
      <c r="D8" s="144">
        <f aca="true" t="shared" si="0" ref="D8:O8">D9+D19+D21+D24+D26+D28+D30+D32+D34+D36</f>
        <v>22819</v>
      </c>
      <c r="E8" s="144">
        <f t="shared" si="0"/>
        <v>18581</v>
      </c>
      <c r="F8" s="144">
        <f t="shared" si="0"/>
        <v>17180</v>
      </c>
      <c r="G8" s="144">
        <f t="shared" si="0"/>
        <v>16560</v>
      </c>
      <c r="H8" s="144">
        <f t="shared" si="0"/>
        <v>16187</v>
      </c>
      <c r="I8" s="144">
        <f t="shared" si="0"/>
        <v>17807</v>
      </c>
      <c r="J8" s="144">
        <f t="shared" si="0"/>
        <v>17201</v>
      </c>
      <c r="K8" s="144">
        <f t="shared" si="0"/>
        <v>17409</v>
      </c>
      <c r="L8" s="144">
        <f t="shared" si="0"/>
        <v>18400</v>
      </c>
      <c r="M8" s="144">
        <f t="shared" si="0"/>
        <v>20339</v>
      </c>
      <c r="N8" s="144">
        <f t="shared" si="0"/>
        <v>20730</v>
      </c>
      <c r="O8" s="144">
        <f t="shared" si="0"/>
        <v>227067</v>
      </c>
      <c r="P8" s="411"/>
      <c r="Q8" s="11"/>
    </row>
    <row r="9" spans="1:17" s="37" customFormat="1" ht="14.25">
      <c r="A9" s="32" t="s">
        <v>4</v>
      </c>
      <c r="B9" s="68" t="s">
        <v>138</v>
      </c>
      <c r="C9" s="139">
        <f aca="true" t="shared" si="1" ref="C9:M9">C10+C11+C12+C13+C15+C16+C18+C17</f>
        <v>17840</v>
      </c>
      <c r="D9" s="139">
        <f t="shared" si="1"/>
        <v>17007</v>
      </c>
      <c r="E9" s="139">
        <f t="shared" si="1"/>
        <v>12757</v>
      </c>
      <c r="F9" s="139">
        <f t="shared" si="1"/>
        <v>11971</v>
      </c>
      <c r="G9" s="139">
        <f t="shared" si="1"/>
        <v>11560</v>
      </c>
      <c r="H9" s="139">
        <f t="shared" si="1"/>
        <v>11459</v>
      </c>
      <c r="I9" s="139">
        <f t="shared" si="1"/>
        <v>12436</v>
      </c>
      <c r="J9" s="139">
        <f t="shared" si="1"/>
        <v>12979</v>
      </c>
      <c r="K9" s="139">
        <f t="shared" si="1"/>
        <v>12710</v>
      </c>
      <c r="L9" s="139">
        <f t="shared" si="1"/>
        <v>13125</v>
      </c>
      <c r="M9" s="139">
        <f t="shared" si="1"/>
        <v>15109</v>
      </c>
      <c r="N9" s="139">
        <f>N10+N11+N12+N13+N15+N16+N18+N17</f>
        <v>14590</v>
      </c>
      <c r="O9" s="139">
        <f>O10+O11+O12+O13+O15+O16+O18+O17</f>
        <v>163543</v>
      </c>
      <c r="Q9" s="303"/>
    </row>
    <row r="10" spans="1:17" s="7" customFormat="1" ht="15.75" customHeight="1">
      <c r="A10" s="77"/>
      <c r="B10" s="413" t="s">
        <v>5</v>
      </c>
      <c r="C10" s="414">
        <v>9050</v>
      </c>
      <c r="D10" s="414">
        <v>10847</v>
      </c>
      <c r="E10" s="414">
        <v>8077</v>
      </c>
      <c r="F10" s="414">
        <v>7748</v>
      </c>
      <c r="G10" s="414">
        <v>7490</v>
      </c>
      <c r="H10" s="414">
        <v>8397</v>
      </c>
      <c r="I10" s="414">
        <v>9564</v>
      </c>
      <c r="J10" s="414">
        <v>9873</v>
      </c>
      <c r="K10" s="414">
        <v>9260</v>
      </c>
      <c r="L10" s="414">
        <v>8645</v>
      </c>
      <c r="M10" s="414">
        <v>10279</v>
      </c>
      <c r="N10" s="414">
        <v>9350</v>
      </c>
      <c r="O10" s="286">
        <f>SUM(C10:N10)</f>
        <v>108580</v>
      </c>
      <c r="P10" s="50"/>
      <c r="Q10" s="412"/>
    </row>
    <row r="11" spans="1:17" s="99" customFormat="1" ht="15.75" customHeight="1">
      <c r="A11" s="98"/>
      <c r="B11" s="415" t="s">
        <v>72</v>
      </c>
      <c r="C11" s="306">
        <v>720</v>
      </c>
      <c r="D11" s="306">
        <v>720</v>
      </c>
      <c r="E11" s="306">
        <v>720</v>
      </c>
      <c r="F11" s="306">
        <v>710</v>
      </c>
      <c r="G11" s="306">
        <v>710</v>
      </c>
      <c r="H11" s="306">
        <v>300</v>
      </c>
      <c r="I11" s="306">
        <v>200</v>
      </c>
      <c r="J11" s="306">
        <v>450</v>
      </c>
      <c r="K11" s="306">
        <v>710</v>
      </c>
      <c r="L11" s="306">
        <v>720</v>
      </c>
      <c r="M11" s="306">
        <v>720</v>
      </c>
      <c r="N11" s="306">
        <v>720</v>
      </c>
      <c r="O11" s="285">
        <f>SUM(C11:N11)</f>
        <v>7400</v>
      </c>
      <c r="P11" s="121"/>
      <c r="Q11" s="104"/>
    </row>
    <row r="12" spans="1:17" s="106" customFormat="1" ht="15.75" customHeight="1">
      <c r="A12" s="122"/>
      <c r="B12" s="123" t="s">
        <v>132</v>
      </c>
      <c r="C12" s="282">
        <v>100</v>
      </c>
      <c r="D12" s="282">
        <v>100</v>
      </c>
      <c r="E12" s="282">
        <v>100</v>
      </c>
      <c r="F12" s="282">
        <v>100</v>
      </c>
      <c r="G12" s="282">
        <v>100</v>
      </c>
      <c r="H12" s="282">
        <v>100</v>
      </c>
      <c r="I12" s="282">
        <v>100</v>
      </c>
      <c r="J12" s="282">
        <v>100</v>
      </c>
      <c r="K12" s="282">
        <v>100</v>
      </c>
      <c r="L12" s="282">
        <v>100</v>
      </c>
      <c r="M12" s="282">
        <v>100</v>
      </c>
      <c r="N12" s="282">
        <v>100</v>
      </c>
      <c r="O12" s="199">
        <f>SUM(C12:N12)</f>
        <v>1200</v>
      </c>
      <c r="P12" s="124"/>
      <c r="Q12" s="107"/>
    </row>
    <row r="13" spans="1:17" s="99" customFormat="1" ht="15" customHeight="1">
      <c r="A13" s="101"/>
      <c r="B13" s="120" t="s">
        <v>125</v>
      </c>
      <c r="C13" s="210">
        <v>720</v>
      </c>
      <c r="D13" s="210">
        <v>710</v>
      </c>
      <c r="E13" s="210">
        <v>710</v>
      </c>
      <c r="F13" s="210">
        <v>710</v>
      </c>
      <c r="G13" s="210">
        <v>710</v>
      </c>
      <c r="H13" s="210">
        <v>710</v>
      </c>
      <c r="I13" s="210">
        <v>710</v>
      </c>
      <c r="J13" s="210">
        <v>710</v>
      </c>
      <c r="K13" s="210">
        <v>710</v>
      </c>
      <c r="L13" s="210">
        <v>710</v>
      </c>
      <c r="M13" s="210">
        <v>710</v>
      </c>
      <c r="N13" s="210">
        <v>720</v>
      </c>
      <c r="O13" s="170">
        <f>SUM(C13:N13)</f>
        <v>8540</v>
      </c>
      <c r="P13" s="125"/>
      <c r="Q13" s="104"/>
    </row>
    <row r="14" spans="1:17" s="99" customFormat="1" ht="18.75" customHeight="1" hidden="1">
      <c r="A14" s="101"/>
      <c r="B14" s="12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170"/>
      <c r="P14" s="125"/>
      <c r="Q14" s="104"/>
    </row>
    <row r="15" spans="1:17" s="99" customFormat="1" ht="18.75" customHeight="1">
      <c r="A15" s="101"/>
      <c r="B15" s="165" t="s">
        <v>161</v>
      </c>
      <c r="C15" s="306">
        <v>2400</v>
      </c>
      <c r="D15" s="306">
        <v>1700</v>
      </c>
      <c r="E15" s="306">
        <v>1700</v>
      </c>
      <c r="F15" s="306">
        <v>1353</v>
      </c>
      <c r="G15" s="306">
        <v>1200</v>
      </c>
      <c r="H15" s="306">
        <v>602</v>
      </c>
      <c r="I15" s="306">
        <v>512</v>
      </c>
      <c r="J15" s="306">
        <v>496</v>
      </c>
      <c r="K15" s="306">
        <v>580</v>
      </c>
      <c r="L15" s="306">
        <v>1650</v>
      </c>
      <c r="M15" s="306">
        <v>2000</v>
      </c>
      <c r="N15" s="306">
        <v>2400</v>
      </c>
      <c r="O15" s="285">
        <f>C15+D15+E15+F15+G15+H15+I15+J15+K15+L15+M15+N15</f>
        <v>16593</v>
      </c>
      <c r="P15" s="125"/>
      <c r="Q15" s="104"/>
    </row>
    <row r="16" spans="1:17" s="99" customFormat="1" ht="17.25" customHeight="1">
      <c r="A16" s="101"/>
      <c r="B16" s="165" t="s">
        <v>164</v>
      </c>
      <c r="C16" s="306">
        <v>800</v>
      </c>
      <c r="D16" s="306">
        <v>800</v>
      </c>
      <c r="E16" s="306">
        <v>100</v>
      </c>
      <c r="F16" s="306">
        <v>100</v>
      </c>
      <c r="G16" s="306">
        <v>100</v>
      </c>
      <c r="H16" s="306">
        <v>100</v>
      </c>
      <c r="I16" s="306">
        <v>100</v>
      </c>
      <c r="J16" s="306">
        <v>100</v>
      </c>
      <c r="K16" s="306">
        <v>100</v>
      </c>
      <c r="L16" s="306">
        <v>800</v>
      </c>
      <c r="M16" s="306">
        <v>800</v>
      </c>
      <c r="N16" s="306">
        <v>800</v>
      </c>
      <c r="O16" s="285">
        <f>C16+D16+E16+F16+G16+H16+I16+J16+K16+L16+M16+N16</f>
        <v>4700</v>
      </c>
      <c r="P16" s="125"/>
      <c r="Q16" s="104"/>
    </row>
    <row r="17" spans="1:17" s="99" customFormat="1" ht="17.25" customHeight="1">
      <c r="A17" s="101"/>
      <c r="B17" s="165" t="s">
        <v>172</v>
      </c>
      <c r="C17" s="306">
        <v>500</v>
      </c>
      <c r="D17" s="306">
        <v>500</v>
      </c>
      <c r="E17" s="306">
        <v>500</v>
      </c>
      <c r="F17" s="306">
        <v>400</v>
      </c>
      <c r="G17" s="306">
        <v>400</v>
      </c>
      <c r="H17" s="306">
        <v>400</v>
      </c>
      <c r="I17" s="306">
        <v>400</v>
      </c>
      <c r="J17" s="306">
        <v>400</v>
      </c>
      <c r="K17" s="306">
        <v>400</v>
      </c>
      <c r="L17" s="306">
        <v>500</v>
      </c>
      <c r="M17" s="306">
        <v>500</v>
      </c>
      <c r="N17" s="306">
        <v>500</v>
      </c>
      <c r="O17" s="285">
        <f>C17+D17+E17+F17+G17+H17+I17+J17+K17+L17+M17+N17</f>
        <v>5400</v>
      </c>
      <c r="P17" s="125"/>
      <c r="Q17" s="104"/>
    </row>
    <row r="18" spans="1:17" s="99" customFormat="1" ht="14.25" customHeight="1">
      <c r="A18" s="101"/>
      <c r="B18" s="146" t="s">
        <v>162</v>
      </c>
      <c r="C18" s="306">
        <v>3550</v>
      </c>
      <c r="D18" s="306">
        <v>1630</v>
      </c>
      <c r="E18" s="306">
        <v>850</v>
      </c>
      <c r="F18" s="306">
        <v>850</v>
      </c>
      <c r="G18" s="306">
        <v>850</v>
      </c>
      <c r="H18" s="306">
        <v>850</v>
      </c>
      <c r="I18" s="306">
        <v>850</v>
      </c>
      <c r="J18" s="306">
        <v>850</v>
      </c>
      <c r="K18" s="306">
        <v>850</v>
      </c>
      <c r="L18" s="306">
        <v>0</v>
      </c>
      <c r="M18" s="306">
        <v>0</v>
      </c>
      <c r="N18" s="306">
        <v>0</v>
      </c>
      <c r="O18" s="285">
        <f>C18+D18+E18+F18+G18+H18+I18+J18+K18+L18+M18+N18</f>
        <v>11130</v>
      </c>
      <c r="P18" s="125"/>
      <c r="Q18" s="104"/>
    </row>
    <row r="19" spans="1:17" s="37" customFormat="1" ht="18" customHeight="1">
      <c r="A19" s="32" t="s">
        <v>7</v>
      </c>
      <c r="B19" s="128" t="s">
        <v>146</v>
      </c>
      <c r="C19" s="139">
        <f>+C20</f>
        <v>205</v>
      </c>
      <c r="D19" s="139">
        <f aca="true" t="shared" si="2" ref="D19:N19">+D20</f>
        <v>200</v>
      </c>
      <c r="E19" s="139">
        <f t="shared" si="2"/>
        <v>210</v>
      </c>
      <c r="F19" s="139">
        <f t="shared" si="2"/>
        <v>200</v>
      </c>
      <c r="G19" s="139">
        <f t="shared" si="2"/>
        <v>265</v>
      </c>
      <c r="H19" s="139">
        <f t="shared" si="2"/>
        <v>185</v>
      </c>
      <c r="I19" s="139">
        <f t="shared" si="2"/>
        <v>187</v>
      </c>
      <c r="J19" s="139">
        <f t="shared" si="2"/>
        <v>205</v>
      </c>
      <c r="K19" s="139">
        <f t="shared" si="2"/>
        <v>230</v>
      </c>
      <c r="L19" s="139">
        <f t="shared" si="2"/>
        <v>200</v>
      </c>
      <c r="M19" s="139">
        <f t="shared" si="2"/>
        <v>290</v>
      </c>
      <c r="N19" s="139">
        <f t="shared" si="2"/>
        <v>270</v>
      </c>
      <c r="O19" s="139">
        <f>+C19+D19+E19+F19+G19+H19+I19+J19+K19+L19+M19+N19</f>
        <v>2647</v>
      </c>
      <c r="Q19" s="303"/>
    </row>
    <row r="20" spans="1:17" s="7" customFormat="1" ht="15">
      <c r="A20" s="26"/>
      <c r="B20" s="14" t="s">
        <v>5</v>
      </c>
      <c r="C20" s="171">
        <v>205</v>
      </c>
      <c r="D20" s="171">
        <v>200</v>
      </c>
      <c r="E20" s="171">
        <v>210</v>
      </c>
      <c r="F20" s="171">
        <v>200</v>
      </c>
      <c r="G20" s="171">
        <v>265</v>
      </c>
      <c r="H20" s="171">
        <v>185</v>
      </c>
      <c r="I20" s="171">
        <v>187</v>
      </c>
      <c r="J20" s="171">
        <v>205</v>
      </c>
      <c r="K20" s="171">
        <v>230</v>
      </c>
      <c r="L20" s="171">
        <v>200</v>
      </c>
      <c r="M20" s="171">
        <v>290</v>
      </c>
      <c r="N20" s="171">
        <v>270</v>
      </c>
      <c r="O20" s="163">
        <f>SUM(C20:N20)</f>
        <v>2647</v>
      </c>
      <c r="Q20" s="304"/>
    </row>
    <row r="21" spans="1:17" s="37" customFormat="1" ht="18.75" customHeight="1">
      <c r="A21" s="32" t="s">
        <v>8</v>
      </c>
      <c r="B21" s="68" t="s">
        <v>139</v>
      </c>
      <c r="C21" s="139">
        <f>C22+C23</f>
        <v>3650</v>
      </c>
      <c r="D21" s="139">
        <f aca="true" t="shared" si="3" ref="D21:N21">D22+D23</f>
        <v>3600</v>
      </c>
      <c r="E21" s="139">
        <f t="shared" si="3"/>
        <v>3610</v>
      </c>
      <c r="F21" s="139">
        <f t="shared" si="3"/>
        <v>3114</v>
      </c>
      <c r="G21" s="139">
        <f t="shared" si="3"/>
        <v>3205</v>
      </c>
      <c r="H21" s="139">
        <f t="shared" si="3"/>
        <v>3090</v>
      </c>
      <c r="I21" s="139">
        <f t="shared" si="3"/>
        <v>2590</v>
      </c>
      <c r="J21" s="139">
        <f t="shared" si="3"/>
        <v>2910</v>
      </c>
      <c r="K21" s="139">
        <f t="shared" si="3"/>
        <v>3135</v>
      </c>
      <c r="L21" s="139">
        <f t="shared" si="3"/>
        <v>3330</v>
      </c>
      <c r="M21" s="139">
        <f t="shared" si="3"/>
        <v>3200</v>
      </c>
      <c r="N21" s="139">
        <f t="shared" si="3"/>
        <v>3100</v>
      </c>
      <c r="O21" s="139">
        <f>+C21+D21+E21+F21+G21+H21+I21+J21+K21+L21+M21+N21</f>
        <v>38534</v>
      </c>
      <c r="Q21" s="303"/>
    </row>
    <row r="22" spans="1:17" s="7" customFormat="1" ht="15">
      <c r="A22" s="14"/>
      <c r="B22" s="14" t="s">
        <v>5</v>
      </c>
      <c r="C22" s="149">
        <v>270</v>
      </c>
      <c r="D22" s="149">
        <v>220</v>
      </c>
      <c r="E22" s="149">
        <v>230</v>
      </c>
      <c r="F22" s="149">
        <v>234</v>
      </c>
      <c r="G22" s="149">
        <v>325</v>
      </c>
      <c r="H22" s="149">
        <v>210</v>
      </c>
      <c r="I22" s="149">
        <v>210</v>
      </c>
      <c r="J22" s="149">
        <v>530</v>
      </c>
      <c r="K22" s="149">
        <v>255</v>
      </c>
      <c r="L22" s="149">
        <v>500</v>
      </c>
      <c r="M22" s="149">
        <v>300</v>
      </c>
      <c r="N22" s="149">
        <v>200</v>
      </c>
      <c r="O22" s="163">
        <f>SUM(C22:N22)</f>
        <v>3484</v>
      </c>
      <c r="P22" s="35"/>
      <c r="Q22" s="48"/>
    </row>
    <row r="23" spans="1:17" s="7" customFormat="1" ht="15">
      <c r="A23" s="14"/>
      <c r="B23" s="14" t="s">
        <v>131</v>
      </c>
      <c r="C23" s="149">
        <v>3380</v>
      </c>
      <c r="D23" s="149">
        <v>3380</v>
      </c>
      <c r="E23" s="149">
        <v>3380</v>
      </c>
      <c r="F23" s="149">
        <v>2880</v>
      </c>
      <c r="G23" s="149">
        <v>2880</v>
      </c>
      <c r="H23" s="149">
        <v>2880</v>
      </c>
      <c r="I23" s="149">
        <v>2380</v>
      </c>
      <c r="J23" s="149">
        <v>2380</v>
      </c>
      <c r="K23" s="149">
        <v>2880</v>
      </c>
      <c r="L23" s="149">
        <v>2830</v>
      </c>
      <c r="M23" s="149">
        <v>2900</v>
      </c>
      <c r="N23" s="149">
        <v>2900</v>
      </c>
      <c r="O23" s="163">
        <f>SUM(C23:N23)</f>
        <v>35050</v>
      </c>
      <c r="P23" s="35"/>
      <c r="Q23" s="48"/>
    </row>
    <row r="24" spans="1:17" s="37" customFormat="1" ht="22.5" customHeight="1">
      <c r="A24" s="32" t="s">
        <v>9</v>
      </c>
      <c r="B24" s="128" t="s">
        <v>147</v>
      </c>
      <c r="C24" s="139">
        <f aca="true" t="shared" si="4" ref="C24:N24">+C25</f>
        <v>469</v>
      </c>
      <c r="D24" s="139">
        <f t="shared" si="4"/>
        <v>403</v>
      </c>
      <c r="E24" s="139">
        <f t="shared" si="4"/>
        <v>614</v>
      </c>
      <c r="F24" s="139">
        <f t="shared" si="4"/>
        <v>390</v>
      </c>
      <c r="G24" s="139">
        <f t="shared" si="4"/>
        <v>249</v>
      </c>
      <c r="H24" s="139">
        <f t="shared" si="4"/>
        <v>237</v>
      </c>
      <c r="I24" s="139">
        <f t="shared" si="4"/>
        <v>225</v>
      </c>
      <c r="J24" s="139">
        <f t="shared" si="4"/>
        <v>215</v>
      </c>
      <c r="K24" s="139">
        <f t="shared" si="4"/>
        <v>295</v>
      </c>
      <c r="L24" s="139">
        <f t="shared" si="4"/>
        <v>472</v>
      </c>
      <c r="M24" s="139">
        <f t="shared" si="4"/>
        <v>501</v>
      </c>
      <c r="N24" s="139">
        <f t="shared" si="4"/>
        <v>570</v>
      </c>
      <c r="O24" s="139">
        <f>+C24+D24+E24+F24+G24+H24+I24+J24+K24+L24+M24+N24</f>
        <v>4640</v>
      </c>
      <c r="Q24" s="303"/>
    </row>
    <row r="25" spans="1:17" s="7" customFormat="1" ht="22.5" customHeight="1">
      <c r="A25" s="14"/>
      <c r="B25" s="14" t="s">
        <v>5</v>
      </c>
      <c r="C25" s="149">
        <v>469</v>
      </c>
      <c r="D25" s="149">
        <v>403</v>
      </c>
      <c r="E25" s="149">
        <v>614</v>
      </c>
      <c r="F25" s="149">
        <v>390</v>
      </c>
      <c r="G25" s="149">
        <v>249</v>
      </c>
      <c r="H25" s="149">
        <v>237</v>
      </c>
      <c r="I25" s="149">
        <v>225</v>
      </c>
      <c r="J25" s="149">
        <v>215</v>
      </c>
      <c r="K25" s="149">
        <v>295</v>
      </c>
      <c r="L25" s="149">
        <v>472</v>
      </c>
      <c r="M25" s="149">
        <v>501</v>
      </c>
      <c r="N25" s="149">
        <v>570</v>
      </c>
      <c r="O25" s="163">
        <f>SUM(C25:N25)</f>
        <v>4640</v>
      </c>
      <c r="Q25" s="48"/>
    </row>
    <row r="26" spans="1:17" s="95" customFormat="1" ht="30.75" customHeight="1">
      <c r="A26" s="32" t="s">
        <v>11</v>
      </c>
      <c r="B26" s="128" t="s">
        <v>154</v>
      </c>
      <c r="C26" s="139">
        <f>+C27</f>
        <v>240</v>
      </c>
      <c r="D26" s="139">
        <f aca="true" t="shared" si="5" ref="D26:N28">+D27</f>
        <v>232</v>
      </c>
      <c r="E26" s="139">
        <f t="shared" si="5"/>
        <v>230</v>
      </c>
      <c r="F26" s="139">
        <f t="shared" si="5"/>
        <v>250</v>
      </c>
      <c r="G26" s="139">
        <f t="shared" si="5"/>
        <v>150</v>
      </c>
      <c r="H26" s="139">
        <f t="shared" si="5"/>
        <v>200</v>
      </c>
      <c r="I26" s="139">
        <f t="shared" si="5"/>
        <v>155</v>
      </c>
      <c r="J26" s="139">
        <f t="shared" si="5"/>
        <v>125</v>
      </c>
      <c r="K26" s="139">
        <f t="shared" si="5"/>
        <v>137</v>
      </c>
      <c r="L26" s="139">
        <f t="shared" si="5"/>
        <v>124</v>
      </c>
      <c r="M26" s="139">
        <f t="shared" si="5"/>
        <v>120</v>
      </c>
      <c r="N26" s="139">
        <f t="shared" si="5"/>
        <v>501</v>
      </c>
      <c r="O26" s="139">
        <f>+C26+D26+E26+F26+G26+H26+I26+J26+K26+L26+M26+N26</f>
        <v>2464</v>
      </c>
      <c r="Q26" s="305"/>
    </row>
    <row r="27" spans="1:17" s="95" customFormat="1" ht="20.25" customHeight="1">
      <c r="A27" s="14"/>
      <c r="B27" s="14" t="s">
        <v>5</v>
      </c>
      <c r="C27" s="149">
        <v>240</v>
      </c>
      <c r="D27" s="149">
        <v>232</v>
      </c>
      <c r="E27" s="149">
        <v>230</v>
      </c>
      <c r="F27" s="149">
        <v>250</v>
      </c>
      <c r="G27" s="149">
        <v>150</v>
      </c>
      <c r="H27" s="149">
        <v>200</v>
      </c>
      <c r="I27" s="149">
        <v>155</v>
      </c>
      <c r="J27" s="149">
        <v>125</v>
      </c>
      <c r="K27" s="149">
        <v>137</v>
      </c>
      <c r="L27" s="149">
        <v>124</v>
      </c>
      <c r="M27" s="149">
        <v>120</v>
      </c>
      <c r="N27" s="149">
        <v>501</v>
      </c>
      <c r="O27" s="163">
        <f>SUM(C27:N27)</f>
        <v>2464</v>
      </c>
      <c r="Q27" s="305"/>
    </row>
    <row r="28" spans="1:17" s="37" customFormat="1" ht="21" customHeight="1">
      <c r="A28" s="32" t="s">
        <v>13</v>
      </c>
      <c r="B28" s="68" t="s">
        <v>140</v>
      </c>
      <c r="C28" s="139">
        <f>+C29</f>
        <v>240</v>
      </c>
      <c r="D28" s="139">
        <f t="shared" si="5"/>
        <v>232</v>
      </c>
      <c r="E28" s="139">
        <f t="shared" si="5"/>
        <v>230</v>
      </c>
      <c r="F28" s="139">
        <f t="shared" si="5"/>
        <v>100</v>
      </c>
      <c r="G28" s="139">
        <f t="shared" si="5"/>
        <v>70</v>
      </c>
      <c r="H28" s="139">
        <f t="shared" si="5"/>
        <v>200</v>
      </c>
      <c r="I28" s="139">
        <f t="shared" si="5"/>
        <v>155</v>
      </c>
      <c r="J28" s="139">
        <f t="shared" si="5"/>
        <v>125</v>
      </c>
      <c r="K28" s="139">
        <f t="shared" si="5"/>
        <v>137</v>
      </c>
      <c r="L28" s="139">
        <f t="shared" si="5"/>
        <v>124</v>
      </c>
      <c r="M28" s="139">
        <f t="shared" si="5"/>
        <v>120</v>
      </c>
      <c r="N28" s="139">
        <f t="shared" si="5"/>
        <v>501</v>
      </c>
      <c r="O28" s="139">
        <f>+C28+D28+E28+F28+G28+H28+I28+J28+K28+L28+M28+N28</f>
        <v>2234</v>
      </c>
      <c r="Q28" s="303"/>
    </row>
    <row r="29" spans="1:17" s="7" customFormat="1" ht="15">
      <c r="A29" s="14"/>
      <c r="B29" s="14" t="s">
        <v>5</v>
      </c>
      <c r="C29" s="149">
        <v>240</v>
      </c>
      <c r="D29" s="149">
        <v>232</v>
      </c>
      <c r="E29" s="149">
        <v>230</v>
      </c>
      <c r="F29" s="149">
        <v>100</v>
      </c>
      <c r="G29" s="149">
        <v>70</v>
      </c>
      <c r="H29" s="149">
        <v>200</v>
      </c>
      <c r="I29" s="149">
        <v>155</v>
      </c>
      <c r="J29" s="149">
        <v>125</v>
      </c>
      <c r="K29" s="149">
        <v>137</v>
      </c>
      <c r="L29" s="149">
        <v>124</v>
      </c>
      <c r="M29" s="149">
        <v>120</v>
      </c>
      <c r="N29" s="149">
        <v>501</v>
      </c>
      <c r="O29" s="163">
        <f>SUM(C29:N29)</f>
        <v>2234</v>
      </c>
      <c r="Q29" s="48"/>
    </row>
    <row r="30" spans="1:17" s="37" customFormat="1" ht="18.75" customHeight="1">
      <c r="A30" s="32" t="s">
        <v>16</v>
      </c>
      <c r="B30" s="68" t="s">
        <v>141</v>
      </c>
      <c r="C30" s="139">
        <f>+C31</f>
        <v>510</v>
      </c>
      <c r="D30" s="139">
        <f aca="true" t="shared" si="6" ref="D30:N30">+D31</f>
        <v>470</v>
      </c>
      <c r="E30" s="139">
        <f t="shared" si="6"/>
        <v>360</v>
      </c>
      <c r="F30" s="139">
        <f t="shared" si="6"/>
        <v>375</v>
      </c>
      <c r="G30" s="139">
        <f t="shared" si="6"/>
        <v>250</v>
      </c>
      <c r="H30" s="139">
        <f t="shared" si="6"/>
        <v>220</v>
      </c>
      <c r="I30" s="139">
        <f t="shared" si="6"/>
        <v>220</v>
      </c>
      <c r="J30" s="139">
        <f t="shared" si="6"/>
        <v>270</v>
      </c>
      <c r="K30" s="139">
        <f t="shared" si="6"/>
        <v>310</v>
      </c>
      <c r="L30" s="139">
        <f t="shared" si="6"/>
        <v>520</v>
      </c>
      <c r="M30" s="139">
        <f t="shared" si="6"/>
        <v>449</v>
      </c>
      <c r="N30" s="139">
        <f t="shared" si="6"/>
        <v>490</v>
      </c>
      <c r="O30" s="139">
        <f>+C30+D30+E30+F30+G30+H30+I30+J30+K30+L30+M30+N30</f>
        <v>4444</v>
      </c>
      <c r="Q30" s="303"/>
    </row>
    <row r="31" spans="1:17" s="7" customFormat="1" ht="15">
      <c r="A31" s="14"/>
      <c r="B31" s="14" t="s">
        <v>5</v>
      </c>
      <c r="C31" s="149">
        <v>510</v>
      </c>
      <c r="D31" s="149">
        <v>470</v>
      </c>
      <c r="E31" s="149">
        <v>360</v>
      </c>
      <c r="F31" s="149">
        <v>375</v>
      </c>
      <c r="G31" s="149">
        <v>250</v>
      </c>
      <c r="H31" s="149">
        <v>220</v>
      </c>
      <c r="I31" s="149">
        <v>220</v>
      </c>
      <c r="J31" s="149">
        <v>270</v>
      </c>
      <c r="K31" s="149">
        <v>310</v>
      </c>
      <c r="L31" s="149">
        <v>520</v>
      </c>
      <c r="M31" s="149">
        <v>449</v>
      </c>
      <c r="N31" s="149">
        <v>490</v>
      </c>
      <c r="O31" s="163">
        <f>SUM(C31:N31)</f>
        <v>4444</v>
      </c>
      <c r="Q31" s="48"/>
    </row>
    <row r="32" spans="1:17" s="95" customFormat="1" ht="27.75" customHeight="1">
      <c r="A32" s="94" t="s">
        <v>18</v>
      </c>
      <c r="B32" s="129" t="s">
        <v>142</v>
      </c>
      <c r="C32" s="283">
        <f>+C33</f>
        <v>215</v>
      </c>
      <c r="D32" s="283">
        <f aca="true" t="shared" si="7" ref="D32:N32">+D33</f>
        <v>230</v>
      </c>
      <c r="E32" s="283">
        <f t="shared" si="7"/>
        <v>175</v>
      </c>
      <c r="F32" s="283">
        <f t="shared" si="7"/>
        <v>175</v>
      </c>
      <c r="G32" s="283">
        <f t="shared" si="7"/>
        <v>257</v>
      </c>
      <c r="H32" s="283">
        <f t="shared" si="7"/>
        <v>156</v>
      </c>
      <c r="I32" s="283">
        <f t="shared" si="7"/>
        <v>165</v>
      </c>
      <c r="J32" s="283">
        <f t="shared" si="7"/>
        <v>142</v>
      </c>
      <c r="K32" s="283">
        <f t="shared" si="7"/>
        <v>220</v>
      </c>
      <c r="L32" s="283">
        <f t="shared" si="7"/>
        <v>255</v>
      </c>
      <c r="M32" s="283">
        <f t="shared" si="7"/>
        <v>200</v>
      </c>
      <c r="N32" s="283">
        <f t="shared" si="7"/>
        <v>360</v>
      </c>
      <c r="O32" s="283">
        <f>+C32+D32+E32+F32+G32+H32+I32+J32+K32+L32+M32+N32</f>
        <v>2550</v>
      </c>
      <c r="Q32" s="305"/>
    </row>
    <row r="33" spans="1:17" s="95" customFormat="1" ht="15">
      <c r="A33" s="98"/>
      <c r="B33" s="98" t="s">
        <v>5</v>
      </c>
      <c r="C33" s="153">
        <v>215</v>
      </c>
      <c r="D33" s="153">
        <v>230</v>
      </c>
      <c r="E33" s="153">
        <v>175</v>
      </c>
      <c r="F33" s="153">
        <v>175</v>
      </c>
      <c r="G33" s="153">
        <v>257</v>
      </c>
      <c r="H33" s="153">
        <v>156</v>
      </c>
      <c r="I33" s="153">
        <v>165</v>
      </c>
      <c r="J33" s="153">
        <v>142</v>
      </c>
      <c r="K33" s="153">
        <v>220</v>
      </c>
      <c r="L33" s="153">
        <v>255</v>
      </c>
      <c r="M33" s="153">
        <v>200</v>
      </c>
      <c r="N33" s="153">
        <v>360</v>
      </c>
      <c r="O33" s="148">
        <f>SUM(C33:N33)</f>
        <v>2550</v>
      </c>
      <c r="Q33" s="305"/>
    </row>
    <row r="34" spans="1:17" s="37" customFormat="1" ht="28.5">
      <c r="A34" s="32" t="s">
        <v>19</v>
      </c>
      <c r="B34" s="68" t="s">
        <v>143</v>
      </c>
      <c r="C34" s="139">
        <f aca="true" t="shared" si="8" ref="C34:N34">SUM(C35:C35)</f>
        <v>250</v>
      </c>
      <c r="D34" s="139">
        <f t="shared" si="8"/>
        <v>190</v>
      </c>
      <c r="E34" s="139">
        <f t="shared" si="8"/>
        <v>140</v>
      </c>
      <c r="F34" s="139">
        <f t="shared" si="8"/>
        <v>280</v>
      </c>
      <c r="G34" s="139">
        <f t="shared" si="8"/>
        <v>130</v>
      </c>
      <c r="H34" s="139">
        <f t="shared" si="8"/>
        <v>170</v>
      </c>
      <c r="I34" s="139">
        <f t="shared" si="8"/>
        <v>124</v>
      </c>
      <c r="J34" s="139">
        <f t="shared" si="8"/>
        <v>155</v>
      </c>
      <c r="K34" s="139">
        <f t="shared" si="8"/>
        <v>210</v>
      </c>
      <c r="L34" s="139">
        <f t="shared" si="8"/>
        <v>235</v>
      </c>
      <c r="M34" s="139">
        <f t="shared" si="8"/>
        <v>250</v>
      </c>
      <c r="N34" s="139">
        <f t="shared" si="8"/>
        <v>310</v>
      </c>
      <c r="O34" s="139">
        <f>SUM(O35:O35)</f>
        <v>2444</v>
      </c>
      <c r="Q34" s="303"/>
    </row>
    <row r="35" spans="1:17" s="7" customFormat="1" ht="15">
      <c r="A35" s="14"/>
      <c r="B35" s="14" t="s">
        <v>5</v>
      </c>
      <c r="C35" s="149">
        <v>250</v>
      </c>
      <c r="D35" s="149">
        <v>190</v>
      </c>
      <c r="E35" s="149">
        <v>140</v>
      </c>
      <c r="F35" s="149">
        <v>280</v>
      </c>
      <c r="G35" s="149">
        <v>130</v>
      </c>
      <c r="H35" s="149">
        <v>170</v>
      </c>
      <c r="I35" s="149">
        <v>124</v>
      </c>
      <c r="J35" s="149">
        <v>155</v>
      </c>
      <c r="K35" s="149">
        <v>210</v>
      </c>
      <c r="L35" s="149">
        <v>235</v>
      </c>
      <c r="M35" s="149">
        <v>250</v>
      </c>
      <c r="N35" s="149">
        <v>310</v>
      </c>
      <c r="O35" s="163">
        <f>SUM(C35:N35)</f>
        <v>2444</v>
      </c>
      <c r="Q35" s="48"/>
    </row>
    <row r="36" spans="1:17" s="37" customFormat="1" ht="19.5" customHeight="1">
      <c r="A36" s="32" t="s">
        <v>20</v>
      </c>
      <c r="B36" s="128" t="s">
        <v>148</v>
      </c>
      <c r="C36" s="139">
        <f>+C37</f>
        <v>235</v>
      </c>
      <c r="D36" s="139">
        <f aca="true" t="shared" si="9" ref="D36:N36">+D37</f>
        <v>255</v>
      </c>
      <c r="E36" s="139">
        <f t="shared" si="9"/>
        <v>255</v>
      </c>
      <c r="F36" s="139">
        <f t="shared" si="9"/>
        <v>325</v>
      </c>
      <c r="G36" s="139">
        <f t="shared" si="9"/>
        <v>424</v>
      </c>
      <c r="H36" s="139">
        <f t="shared" si="9"/>
        <v>270</v>
      </c>
      <c r="I36" s="139">
        <f t="shared" si="9"/>
        <v>1550</v>
      </c>
      <c r="J36" s="139">
        <f t="shared" si="9"/>
        <v>75</v>
      </c>
      <c r="K36" s="139">
        <f t="shared" si="9"/>
        <v>25</v>
      </c>
      <c r="L36" s="139">
        <f t="shared" si="9"/>
        <v>15</v>
      </c>
      <c r="M36" s="139">
        <f t="shared" si="9"/>
        <v>100</v>
      </c>
      <c r="N36" s="139">
        <f t="shared" si="9"/>
        <v>38</v>
      </c>
      <c r="O36" s="206">
        <f>+C36+D36+E36+F36+G36+H36+I36+J36+K36+L36+M36+N36</f>
        <v>3567</v>
      </c>
      <c r="Q36" s="303"/>
    </row>
    <row r="37" spans="1:17" s="7" customFormat="1" ht="15">
      <c r="A37" s="14"/>
      <c r="B37" s="14" t="s">
        <v>22</v>
      </c>
      <c r="C37" s="140">
        <v>235</v>
      </c>
      <c r="D37" s="140">
        <v>255</v>
      </c>
      <c r="E37" s="140">
        <v>255</v>
      </c>
      <c r="F37" s="140">
        <v>325</v>
      </c>
      <c r="G37" s="140">
        <v>424</v>
      </c>
      <c r="H37" s="140">
        <v>270</v>
      </c>
      <c r="I37" s="140">
        <v>1550</v>
      </c>
      <c r="J37" s="140">
        <v>75</v>
      </c>
      <c r="K37" s="140">
        <v>25</v>
      </c>
      <c r="L37" s="140">
        <v>15</v>
      </c>
      <c r="M37" s="140">
        <v>100</v>
      </c>
      <c r="N37" s="140">
        <v>38</v>
      </c>
      <c r="O37" s="407">
        <f aca="true" t="shared" si="10" ref="O37:O44">SUM(C37:N37)</f>
        <v>3567</v>
      </c>
      <c r="Q37" s="48"/>
    </row>
    <row r="38" spans="1:17" s="79" customFormat="1" ht="28.5">
      <c r="A38" s="131" t="s">
        <v>6</v>
      </c>
      <c r="B38" s="131" t="s">
        <v>144</v>
      </c>
      <c r="C38" s="154">
        <f>C39+C40+C41+C42</f>
        <v>175400</v>
      </c>
      <c r="D38" s="154">
        <f aca="true" t="shared" si="11" ref="D38:N38">D39+D40+D41+D42</f>
        <v>158992</v>
      </c>
      <c r="E38" s="154">
        <f t="shared" si="11"/>
        <v>175200</v>
      </c>
      <c r="F38" s="154">
        <f t="shared" si="11"/>
        <v>170284</v>
      </c>
      <c r="G38" s="154">
        <f t="shared" si="11"/>
        <v>176050</v>
      </c>
      <c r="H38" s="154">
        <f t="shared" si="11"/>
        <v>169434</v>
      </c>
      <c r="I38" s="154">
        <f t="shared" si="11"/>
        <v>175800</v>
      </c>
      <c r="J38" s="154">
        <f t="shared" si="11"/>
        <v>176646</v>
      </c>
      <c r="K38" s="154">
        <f t="shared" si="11"/>
        <v>173627</v>
      </c>
      <c r="L38" s="154">
        <f t="shared" si="11"/>
        <v>176650</v>
      </c>
      <c r="M38" s="154">
        <f t="shared" si="11"/>
        <v>171284</v>
      </c>
      <c r="N38" s="154">
        <f t="shared" si="11"/>
        <v>181650</v>
      </c>
      <c r="O38" s="154">
        <f t="shared" si="10"/>
        <v>2081017</v>
      </c>
      <c r="Q38" s="80"/>
    </row>
    <row r="39" spans="1:15" s="96" customFormat="1" ht="12.75">
      <c r="A39" s="111"/>
      <c r="B39" s="111" t="s">
        <v>124</v>
      </c>
      <c r="C39" s="284">
        <f>163956</f>
        <v>163956</v>
      </c>
      <c r="D39" s="284">
        <v>147398</v>
      </c>
      <c r="E39" s="284">
        <f>163956</f>
        <v>163956</v>
      </c>
      <c r="F39" s="284">
        <v>162740</v>
      </c>
      <c r="G39" s="284">
        <v>167956</v>
      </c>
      <c r="H39" s="284">
        <v>161840</v>
      </c>
      <c r="I39" s="284">
        <v>167356</v>
      </c>
      <c r="J39" s="284">
        <v>167356</v>
      </c>
      <c r="K39" s="284">
        <v>163013</v>
      </c>
      <c r="L39" s="284">
        <v>167356</v>
      </c>
      <c r="M39" s="284">
        <v>161840</v>
      </c>
      <c r="N39" s="284">
        <v>167356</v>
      </c>
      <c r="O39" s="285">
        <f t="shared" si="10"/>
        <v>1962123</v>
      </c>
    </row>
    <row r="40" spans="1:15" s="113" customFormat="1" ht="12.75">
      <c r="A40" s="116"/>
      <c r="B40" s="111" t="s">
        <v>137</v>
      </c>
      <c r="C40" s="284">
        <v>8834</v>
      </c>
      <c r="D40" s="284">
        <v>8834</v>
      </c>
      <c r="E40" s="284">
        <v>8384</v>
      </c>
      <c r="F40" s="284">
        <v>6084</v>
      </c>
      <c r="G40" s="284">
        <v>6334</v>
      </c>
      <c r="H40" s="284">
        <v>5934</v>
      </c>
      <c r="I40" s="284">
        <v>6630</v>
      </c>
      <c r="J40" s="284">
        <v>6830</v>
      </c>
      <c r="K40" s="284">
        <v>8334</v>
      </c>
      <c r="L40" s="284">
        <v>6834</v>
      </c>
      <c r="M40" s="284">
        <v>6934</v>
      </c>
      <c r="N40" s="284">
        <v>9834</v>
      </c>
      <c r="O40" s="286">
        <f t="shared" si="10"/>
        <v>89800</v>
      </c>
    </row>
    <row r="41" spans="1:15" s="113" customFormat="1" ht="12.75">
      <c r="A41" s="116"/>
      <c r="B41" s="111" t="s">
        <v>129</v>
      </c>
      <c r="C41" s="284">
        <v>1980</v>
      </c>
      <c r="D41" s="284">
        <v>2160</v>
      </c>
      <c r="E41" s="284">
        <v>1960</v>
      </c>
      <c r="F41" s="284">
        <v>960</v>
      </c>
      <c r="G41" s="284">
        <v>1260</v>
      </c>
      <c r="H41" s="284">
        <v>1060</v>
      </c>
      <c r="I41" s="284">
        <v>1364</v>
      </c>
      <c r="J41" s="284">
        <v>1960</v>
      </c>
      <c r="K41" s="284">
        <v>1960</v>
      </c>
      <c r="L41" s="284">
        <v>1960</v>
      </c>
      <c r="M41" s="284">
        <v>1960</v>
      </c>
      <c r="N41" s="284">
        <v>2460</v>
      </c>
      <c r="O41" s="286">
        <f t="shared" si="10"/>
        <v>21044</v>
      </c>
    </row>
    <row r="42" spans="1:15" s="113" customFormat="1" ht="15">
      <c r="A42" s="115"/>
      <c r="B42" s="98" t="s">
        <v>47</v>
      </c>
      <c r="C42" s="153">
        <v>630</v>
      </c>
      <c r="D42" s="153">
        <v>600</v>
      </c>
      <c r="E42" s="153">
        <v>900</v>
      </c>
      <c r="F42" s="153">
        <v>500</v>
      </c>
      <c r="G42" s="153">
        <v>500</v>
      </c>
      <c r="H42" s="153">
        <v>600</v>
      </c>
      <c r="I42" s="153">
        <v>450</v>
      </c>
      <c r="J42" s="153">
        <v>500</v>
      </c>
      <c r="K42" s="153">
        <v>320</v>
      </c>
      <c r="L42" s="153">
        <v>500</v>
      </c>
      <c r="M42" s="153">
        <v>550</v>
      </c>
      <c r="N42" s="153">
        <v>2000</v>
      </c>
      <c r="O42" s="141">
        <f t="shared" si="10"/>
        <v>8050</v>
      </c>
    </row>
    <row r="43" spans="1:15" s="45" customFormat="1" ht="14.25">
      <c r="A43" s="131" t="s">
        <v>21</v>
      </c>
      <c r="B43" s="131" t="s">
        <v>26</v>
      </c>
      <c r="C43" s="154">
        <f>SUM(C44:C75)</f>
        <v>32594</v>
      </c>
      <c r="D43" s="154">
        <f aca="true" t="shared" si="12" ref="D43:N43">SUM(D44:D75)</f>
        <v>30924</v>
      </c>
      <c r="E43" s="154">
        <f t="shared" si="12"/>
        <v>28722</v>
      </c>
      <c r="F43" s="154">
        <f t="shared" si="12"/>
        <v>22400</v>
      </c>
      <c r="G43" s="154">
        <f t="shared" si="12"/>
        <v>22250</v>
      </c>
      <c r="H43" s="154">
        <f t="shared" si="12"/>
        <v>20280</v>
      </c>
      <c r="I43" s="154">
        <f t="shared" si="12"/>
        <v>20235</v>
      </c>
      <c r="J43" s="154">
        <f t="shared" si="12"/>
        <v>21420</v>
      </c>
      <c r="K43" s="154">
        <f t="shared" si="12"/>
        <v>24110</v>
      </c>
      <c r="L43" s="154">
        <f t="shared" si="12"/>
        <v>28880</v>
      </c>
      <c r="M43" s="154">
        <f t="shared" si="12"/>
        <v>30470</v>
      </c>
      <c r="N43" s="154">
        <f t="shared" si="12"/>
        <v>32665</v>
      </c>
      <c r="O43" s="154">
        <f t="shared" si="10"/>
        <v>314950</v>
      </c>
    </row>
    <row r="44" spans="1:18" s="7" customFormat="1" ht="15">
      <c r="A44" s="14">
        <v>1</v>
      </c>
      <c r="B44" s="20" t="s">
        <v>55</v>
      </c>
      <c r="C44" s="149">
        <v>900</v>
      </c>
      <c r="D44" s="149">
        <v>850</v>
      </c>
      <c r="E44" s="149">
        <v>800</v>
      </c>
      <c r="F44" s="149">
        <v>250</v>
      </c>
      <c r="G44" s="149">
        <v>450</v>
      </c>
      <c r="H44" s="149">
        <v>425</v>
      </c>
      <c r="I44" s="149">
        <v>450</v>
      </c>
      <c r="J44" s="149">
        <v>450</v>
      </c>
      <c r="K44" s="149">
        <v>740</v>
      </c>
      <c r="L44" s="149">
        <v>770</v>
      </c>
      <c r="M44" s="149">
        <v>840</v>
      </c>
      <c r="N44" s="149">
        <v>890</v>
      </c>
      <c r="O44" s="208">
        <f t="shared" si="10"/>
        <v>7815</v>
      </c>
      <c r="Q44" s="113"/>
      <c r="R44" s="113"/>
    </row>
    <row r="45" spans="1:18" s="7" customFormat="1" ht="15">
      <c r="A45" s="14">
        <v>2</v>
      </c>
      <c r="B45" s="20" t="s">
        <v>27</v>
      </c>
      <c r="C45" s="149">
        <v>700</v>
      </c>
      <c r="D45" s="149">
        <v>500</v>
      </c>
      <c r="E45" s="149">
        <v>500</v>
      </c>
      <c r="F45" s="149">
        <v>290</v>
      </c>
      <c r="G45" s="149">
        <v>190</v>
      </c>
      <c r="H45" s="149">
        <v>140</v>
      </c>
      <c r="I45" s="149">
        <v>100</v>
      </c>
      <c r="J45" s="149">
        <v>170</v>
      </c>
      <c r="K45" s="149">
        <v>450</v>
      </c>
      <c r="L45" s="149">
        <v>450</v>
      </c>
      <c r="M45" s="149">
        <v>500</v>
      </c>
      <c r="N45" s="149">
        <v>500</v>
      </c>
      <c r="O45" s="208">
        <f aca="true" t="shared" si="13" ref="O45:O71">SUM(C45:N45)</f>
        <v>4490</v>
      </c>
      <c r="Q45" s="113"/>
      <c r="R45" s="113"/>
    </row>
    <row r="46" spans="1:15" s="99" customFormat="1" ht="15">
      <c r="A46" s="101">
        <v>3</v>
      </c>
      <c r="B46" s="102" t="s">
        <v>28</v>
      </c>
      <c r="C46" s="153">
        <v>494</v>
      </c>
      <c r="D46" s="153">
        <v>444</v>
      </c>
      <c r="E46" s="153">
        <v>422</v>
      </c>
      <c r="F46" s="153">
        <v>370</v>
      </c>
      <c r="G46" s="153">
        <v>240</v>
      </c>
      <c r="H46" s="153">
        <v>315</v>
      </c>
      <c r="I46" s="153">
        <v>355</v>
      </c>
      <c r="J46" s="153">
        <v>360</v>
      </c>
      <c r="K46" s="153">
        <v>350</v>
      </c>
      <c r="L46" s="153">
        <v>640</v>
      </c>
      <c r="M46" s="153">
        <v>580</v>
      </c>
      <c r="N46" s="153">
        <v>720</v>
      </c>
      <c r="O46" s="209">
        <f t="shared" si="13"/>
        <v>5290</v>
      </c>
    </row>
    <row r="47" spans="1:15" s="99" customFormat="1" ht="15">
      <c r="A47" s="101">
        <v>4</v>
      </c>
      <c r="B47" s="102" t="s">
        <v>29</v>
      </c>
      <c r="C47" s="162">
        <v>1300</v>
      </c>
      <c r="D47" s="162">
        <v>1220</v>
      </c>
      <c r="E47" s="162">
        <v>1000</v>
      </c>
      <c r="F47" s="162">
        <v>740</v>
      </c>
      <c r="G47" s="162">
        <v>630</v>
      </c>
      <c r="H47" s="162">
        <v>600</v>
      </c>
      <c r="I47" s="162">
        <v>590</v>
      </c>
      <c r="J47" s="162">
        <v>590</v>
      </c>
      <c r="K47" s="162">
        <v>770</v>
      </c>
      <c r="L47" s="162">
        <v>780</v>
      </c>
      <c r="M47" s="162">
        <v>830</v>
      </c>
      <c r="N47" s="162">
        <v>1050</v>
      </c>
      <c r="O47" s="207">
        <f t="shared" si="13"/>
        <v>10100</v>
      </c>
    </row>
    <row r="48" spans="1:15" s="99" customFormat="1" ht="15">
      <c r="A48" s="101">
        <v>5</v>
      </c>
      <c r="B48" s="102" t="s">
        <v>74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207">
        <f t="shared" si="13"/>
        <v>0</v>
      </c>
    </row>
    <row r="49" spans="1:16" s="99" customFormat="1" ht="15">
      <c r="A49" s="101">
        <v>6</v>
      </c>
      <c r="B49" s="102" t="s">
        <v>67</v>
      </c>
      <c r="C49" s="162">
        <v>2125</v>
      </c>
      <c r="D49" s="162">
        <v>2125</v>
      </c>
      <c r="E49" s="162">
        <v>2125</v>
      </c>
      <c r="F49" s="162">
        <v>1925</v>
      </c>
      <c r="G49" s="162">
        <v>2125</v>
      </c>
      <c r="H49" s="162">
        <v>2125</v>
      </c>
      <c r="I49" s="162">
        <v>2125</v>
      </c>
      <c r="J49" s="162">
        <v>2125</v>
      </c>
      <c r="K49" s="162">
        <v>2125</v>
      </c>
      <c r="L49" s="162">
        <v>2125</v>
      </c>
      <c r="M49" s="162">
        <v>2125</v>
      </c>
      <c r="N49" s="162">
        <v>2125</v>
      </c>
      <c r="O49" s="207">
        <f t="shared" si="13"/>
        <v>25300</v>
      </c>
      <c r="P49" s="103"/>
    </row>
    <row r="50" spans="1:16" s="99" customFormat="1" ht="15">
      <c r="A50" s="101">
        <v>7</v>
      </c>
      <c r="B50" s="102" t="s">
        <v>73</v>
      </c>
      <c r="C50" s="287">
        <v>1085</v>
      </c>
      <c r="D50" s="287">
        <v>835</v>
      </c>
      <c r="E50" s="287">
        <v>735</v>
      </c>
      <c r="F50" s="287">
        <v>635</v>
      </c>
      <c r="G50" s="287">
        <v>685</v>
      </c>
      <c r="H50" s="287">
        <v>635</v>
      </c>
      <c r="I50" s="287">
        <v>485</v>
      </c>
      <c r="J50" s="287">
        <v>485</v>
      </c>
      <c r="K50" s="287">
        <v>485</v>
      </c>
      <c r="L50" s="287">
        <v>765</v>
      </c>
      <c r="M50" s="287">
        <v>700</v>
      </c>
      <c r="N50" s="287">
        <v>1070</v>
      </c>
      <c r="O50" s="207">
        <f t="shared" si="13"/>
        <v>8600</v>
      </c>
      <c r="P50" s="103"/>
    </row>
    <row r="51" spans="1:17" s="99" customFormat="1" ht="15">
      <c r="A51" s="101">
        <v>8</v>
      </c>
      <c r="B51" s="102" t="s">
        <v>56</v>
      </c>
      <c r="C51" s="162">
        <v>1275</v>
      </c>
      <c r="D51" s="162">
        <v>1075</v>
      </c>
      <c r="E51" s="162">
        <v>1075</v>
      </c>
      <c r="F51" s="162">
        <v>875</v>
      </c>
      <c r="G51" s="162">
        <v>975</v>
      </c>
      <c r="H51" s="162">
        <v>975</v>
      </c>
      <c r="I51" s="162">
        <v>975</v>
      </c>
      <c r="J51" s="162">
        <v>1075</v>
      </c>
      <c r="K51" s="162">
        <v>1075</v>
      </c>
      <c r="L51" s="162">
        <v>1075</v>
      </c>
      <c r="M51" s="162">
        <v>1275</v>
      </c>
      <c r="N51" s="162">
        <v>1375</v>
      </c>
      <c r="O51" s="207">
        <f t="shared" si="13"/>
        <v>13100</v>
      </c>
      <c r="Q51" s="104"/>
    </row>
    <row r="52" spans="1:17" s="99" customFormat="1" ht="15">
      <c r="A52" s="101">
        <v>9</v>
      </c>
      <c r="B52" s="102" t="s">
        <v>70</v>
      </c>
      <c r="C52" s="162">
        <v>590</v>
      </c>
      <c r="D52" s="162">
        <v>590</v>
      </c>
      <c r="E52" s="162">
        <v>580</v>
      </c>
      <c r="F52" s="162">
        <v>420</v>
      </c>
      <c r="G52" s="162">
        <v>200</v>
      </c>
      <c r="H52" s="162">
        <v>80</v>
      </c>
      <c r="I52" s="162">
        <v>90</v>
      </c>
      <c r="J52" s="162">
        <v>90</v>
      </c>
      <c r="K52" s="162">
        <v>190</v>
      </c>
      <c r="L52" s="162">
        <v>580</v>
      </c>
      <c r="M52" s="162">
        <v>580</v>
      </c>
      <c r="N52" s="162">
        <v>590</v>
      </c>
      <c r="O52" s="207">
        <f t="shared" si="13"/>
        <v>4580</v>
      </c>
      <c r="Q52" s="104"/>
    </row>
    <row r="53" spans="1:17" s="99" customFormat="1" ht="15">
      <c r="A53" s="101">
        <v>10</v>
      </c>
      <c r="B53" s="102" t="s">
        <v>69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207">
        <f t="shared" si="13"/>
        <v>0</v>
      </c>
      <c r="P53" s="105"/>
      <c r="Q53" s="104"/>
    </row>
    <row r="54" spans="1:17" s="99" customFormat="1" ht="15">
      <c r="A54" s="101">
        <v>11</v>
      </c>
      <c r="B54" s="102" t="s">
        <v>64</v>
      </c>
      <c r="C54" s="162">
        <v>640</v>
      </c>
      <c r="D54" s="162">
        <v>590</v>
      </c>
      <c r="E54" s="162">
        <v>490</v>
      </c>
      <c r="F54" s="162">
        <v>410</v>
      </c>
      <c r="G54" s="162">
        <v>340</v>
      </c>
      <c r="H54" s="162">
        <v>290</v>
      </c>
      <c r="I54" s="162">
        <v>290</v>
      </c>
      <c r="J54" s="162">
        <v>290</v>
      </c>
      <c r="K54" s="162">
        <v>340</v>
      </c>
      <c r="L54" s="162">
        <v>490</v>
      </c>
      <c r="M54" s="162">
        <v>490</v>
      </c>
      <c r="N54" s="162">
        <v>790</v>
      </c>
      <c r="O54" s="207">
        <f t="shared" si="13"/>
        <v>5450</v>
      </c>
      <c r="P54" s="105"/>
      <c r="Q54" s="104"/>
    </row>
    <row r="55" spans="1:17" s="99" customFormat="1" ht="15">
      <c r="A55" s="101">
        <v>12</v>
      </c>
      <c r="B55" s="102" t="s">
        <v>66</v>
      </c>
      <c r="C55" s="162">
        <v>880</v>
      </c>
      <c r="D55" s="162">
        <v>880</v>
      </c>
      <c r="E55" s="162">
        <v>880</v>
      </c>
      <c r="F55" s="162">
        <v>700</v>
      </c>
      <c r="G55" s="162">
        <v>710</v>
      </c>
      <c r="H55" s="162">
        <v>810</v>
      </c>
      <c r="I55" s="162">
        <v>580</v>
      </c>
      <c r="J55" s="162">
        <v>600</v>
      </c>
      <c r="K55" s="162">
        <v>780</v>
      </c>
      <c r="L55" s="162">
        <v>880</v>
      </c>
      <c r="M55" s="162">
        <v>880</v>
      </c>
      <c r="N55" s="162">
        <v>900</v>
      </c>
      <c r="O55" s="207">
        <f t="shared" si="13"/>
        <v>9480</v>
      </c>
      <c r="Q55" s="104"/>
    </row>
    <row r="56" spans="1:17" s="99" customFormat="1" ht="15">
      <c r="A56" s="101">
        <v>13</v>
      </c>
      <c r="B56" s="102" t="s">
        <v>12</v>
      </c>
      <c r="C56" s="162">
        <v>105</v>
      </c>
      <c r="D56" s="162">
        <v>100</v>
      </c>
      <c r="E56" s="162">
        <v>95</v>
      </c>
      <c r="F56" s="162">
        <v>80</v>
      </c>
      <c r="G56" s="162">
        <v>70</v>
      </c>
      <c r="H56" s="162">
        <v>40</v>
      </c>
      <c r="I56" s="162">
        <v>50</v>
      </c>
      <c r="J56" s="162">
        <v>80</v>
      </c>
      <c r="K56" s="162">
        <v>80</v>
      </c>
      <c r="L56" s="162">
        <v>85</v>
      </c>
      <c r="M56" s="162">
        <v>95</v>
      </c>
      <c r="N56" s="162">
        <v>100</v>
      </c>
      <c r="O56" s="207">
        <f t="shared" si="13"/>
        <v>980</v>
      </c>
      <c r="P56" s="105"/>
      <c r="Q56" s="104"/>
    </row>
    <row r="57" spans="1:17" s="96" customFormat="1" ht="15">
      <c r="A57" s="98">
        <v>14</v>
      </c>
      <c r="B57" s="108" t="s">
        <v>62</v>
      </c>
      <c r="C57" s="153">
        <v>1080</v>
      </c>
      <c r="D57" s="153">
        <v>1080</v>
      </c>
      <c r="E57" s="153">
        <v>980</v>
      </c>
      <c r="F57" s="153">
        <v>700</v>
      </c>
      <c r="G57" s="153">
        <v>700</v>
      </c>
      <c r="H57" s="153">
        <v>600</v>
      </c>
      <c r="I57" s="153">
        <v>600</v>
      </c>
      <c r="J57" s="153">
        <v>600</v>
      </c>
      <c r="K57" s="153">
        <v>780</v>
      </c>
      <c r="L57" s="153">
        <v>880</v>
      </c>
      <c r="M57" s="153">
        <v>1070</v>
      </c>
      <c r="N57" s="153">
        <v>1100</v>
      </c>
      <c r="O57" s="209">
        <f t="shared" si="13"/>
        <v>10170</v>
      </c>
      <c r="Q57" s="97"/>
    </row>
    <row r="58" spans="1:17" s="96" customFormat="1" ht="15">
      <c r="A58" s="98">
        <v>15</v>
      </c>
      <c r="B58" s="108" t="s">
        <v>65</v>
      </c>
      <c r="C58" s="153">
        <v>760</v>
      </c>
      <c r="D58" s="153">
        <v>760</v>
      </c>
      <c r="E58" s="153">
        <v>800</v>
      </c>
      <c r="F58" s="153">
        <v>480</v>
      </c>
      <c r="G58" s="153">
        <v>410</v>
      </c>
      <c r="H58" s="153">
        <v>410</v>
      </c>
      <c r="I58" s="153">
        <v>570</v>
      </c>
      <c r="J58" s="153">
        <v>1060</v>
      </c>
      <c r="K58" s="153">
        <v>550</v>
      </c>
      <c r="L58" s="153">
        <v>660</v>
      </c>
      <c r="M58" s="153">
        <v>650</v>
      </c>
      <c r="N58" s="153">
        <v>770</v>
      </c>
      <c r="O58" s="209">
        <f t="shared" si="13"/>
        <v>7880</v>
      </c>
      <c r="Q58" s="97"/>
    </row>
    <row r="59" spans="1:17" s="96" customFormat="1" ht="15">
      <c r="A59" s="98">
        <v>16</v>
      </c>
      <c r="B59" s="108" t="s">
        <v>121</v>
      </c>
      <c r="C59" s="153">
        <v>5900</v>
      </c>
      <c r="D59" s="153">
        <v>5900</v>
      </c>
      <c r="E59" s="153">
        <v>4900</v>
      </c>
      <c r="F59" s="153">
        <v>3400</v>
      </c>
      <c r="G59" s="153">
        <v>3400</v>
      </c>
      <c r="H59" s="153">
        <v>3400</v>
      </c>
      <c r="I59" s="153">
        <v>3400</v>
      </c>
      <c r="J59" s="153">
        <v>3400</v>
      </c>
      <c r="K59" s="153">
        <v>3850</v>
      </c>
      <c r="L59" s="153">
        <v>5855</v>
      </c>
      <c r="M59" s="153">
        <v>5900</v>
      </c>
      <c r="N59" s="153">
        <v>5900</v>
      </c>
      <c r="O59" s="209">
        <f>SUM(C59:N59)</f>
        <v>55205</v>
      </c>
      <c r="Q59" s="97"/>
    </row>
    <row r="60" spans="1:17" s="96" customFormat="1" ht="15">
      <c r="A60" s="98">
        <v>17</v>
      </c>
      <c r="B60" s="108" t="s">
        <v>122</v>
      </c>
      <c r="C60" s="153">
        <v>3100</v>
      </c>
      <c r="D60" s="153">
        <v>3030</v>
      </c>
      <c r="E60" s="153">
        <v>3000</v>
      </c>
      <c r="F60" s="153">
        <v>2800</v>
      </c>
      <c r="G60" s="153">
        <v>3000</v>
      </c>
      <c r="H60" s="153">
        <v>2500</v>
      </c>
      <c r="I60" s="153">
        <v>2500</v>
      </c>
      <c r="J60" s="153">
        <v>3000</v>
      </c>
      <c r="K60" s="153">
        <v>3000</v>
      </c>
      <c r="L60" s="153">
        <v>3000</v>
      </c>
      <c r="M60" s="153">
        <v>3130</v>
      </c>
      <c r="N60" s="153">
        <v>3200</v>
      </c>
      <c r="O60" s="209">
        <f t="shared" si="13"/>
        <v>35260</v>
      </c>
      <c r="Q60" s="97"/>
    </row>
    <row r="61" spans="1:17" s="99" customFormat="1" ht="15">
      <c r="A61" s="101">
        <v>18</v>
      </c>
      <c r="B61" s="102" t="s">
        <v>71</v>
      </c>
      <c r="C61" s="162">
        <v>785</v>
      </c>
      <c r="D61" s="162">
        <v>685</v>
      </c>
      <c r="E61" s="162">
        <v>685</v>
      </c>
      <c r="F61" s="162">
        <v>485</v>
      </c>
      <c r="G61" s="162">
        <v>685</v>
      </c>
      <c r="H61" s="162">
        <v>685</v>
      </c>
      <c r="I61" s="162">
        <v>685</v>
      </c>
      <c r="J61" s="162">
        <v>685</v>
      </c>
      <c r="K61" s="162">
        <v>585</v>
      </c>
      <c r="L61" s="162">
        <v>585</v>
      </c>
      <c r="M61" s="162">
        <v>685</v>
      </c>
      <c r="N61" s="162">
        <v>755</v>
      </c>
      <c r="O61" s="207">
        <f t="shared" si="13"/>
        <v>7990</v>
      </c>
      <c r="Q61" s="104"/>
    </row>
    <row r="62" spans="1:17" s="99" customFormat="1" ht="15">
      <c r="A62" s="101">
        <v>19</v>
      </c>
      <c r="B62" s="102" t="s">
        <v>15</v>
      </c>
      <c r="C62" s="162">
        <v>450</v>
      </c>
      <c r="D62" s="162">
        <v>440</v>
      </c>
      <c r="E62" s="162">
        <v>440</v>
      </c>
      <c r="F62" s="162">
        <v>490</v>
      </c>
      <c r="G62" s="162">
        <v>190</v>
      </c>
      <c r="H62" s="162">
        <v>190</v>
      </c>
      <c r="I62" s="162">
        <v>190</v>
      </c>
      <c r="J62" s="162">
        <v>190</v>
      </c>
      <c r="K62" s="162">
        <v>290</v>
      </c>
      <c r="L62" s="162">
        <v>340</v>
      </c>
      <c r="M62" s="162">
        <v>450</v>
      </c>
      <c r="N62" s="162">
        <v>450</v>
      </c>
      <c r="O62" s="207">
        <f t="shared" si="13"/>
        <v>4110</v>
      </c>
      <c r="Q62" s="104"/>
    </row>
    <row r="63" spans="1:17" s="96" customFormat="1" ht="15">
      <c r="A63" s="101">
        <v>20</v>
      </c>
      <c r="B63" s="108" t="s">
        <v>61</v>
      </c>
      <c r="C63" s="153">
        <v>1670</v>
      </c>
      <c r="D63" s="153">
        <v>1470</v>
      </c>
      <c r="E63" s="153">
        <v>1470</v>
      </c>
      <c r="F63" s="153">
        <v>1170</v>
      </c>
      <c r="G63" s="153">
        <v>1170</v>
      </c>
      <c r="H63" s="153">
        <v>670</v>
      </c>
      <c r="I63" s="153">
        <v>670</v>
      </c>
      <c r="J63" s="153">
        <v>670</v>
      </c>
      <c r="K63" s="153">
        <v>1070</v>
      </c>
      <c r="L63" s="153">
        <v>1270</v>
      </c>
      <c r="M63" s="153">
        <v>1470</v>
      </c>
      <c r="N63" s="153">
        <v>1570</v>
      </c>
      <c r="O63" s="209">
        <f t="shared" si="13"/>
        <v>14340</v>
      </c>
      <c r="Q63" s="97"/>
    </row>
    <row r="64" spans="1:17" s="96" customFormat="1" ht="15">
      <c r="A64" s="98">
        <v>21</v>
      </c>
      <c r="B64" s="108" t="s">
        <v>68</v>
      </c>
      <c r="C64" s="153">
        <v>890</v>
      </c>
      <c r="D64" s="153">
        <v>890</v>
      </c>
      <c r="E64" s="153">
        <v>680</v>
      </c>
      <c r="F64" s="153">
        <v>240</v>
      </c>
      <c r="G64" s="153">
        <v>240</v>
      </c>
      <c r="H64" s="153">
        <v>240</v>
      </c>
      <c r="I64" s="153">
        <v>240</v>
      </c>
      <c r="J64" s="153">
        <v>240</v>
      </c>
      <c r="K64" s="153">
        <v>730</v>
      </c>
      <c r="L64" s="153">
        <v>780</v>
      </c>
      <c r="M64" s="153">
        <v>885</v>
      </c>
      <c r="N64" s="153">
        <v>890</v>
      </c>
      <c r="O64" s="209">
        <f t="shared" si="13"/>
        <v>6945</v>
      </c>
      <c r="P64" s="112"/>
      <c r="Q64" s="97"/>
    </row>
    <row r="65" spans="1:17" s="99" customFormat="1" ht="15">
      <c r="A65" s="101">
        <v>22</v>
      </c>
      <c r="B65" s="102" t="s">
        <v>17</v>
      </c>
      <c r="C65" s="162">
        <v>590</v>
      </c>
      <c r="D65" s="162">
        <v>540</v>
      </c>
      <c r="E65" s="162">
        <v>470</v>
      </c>
      <c r="F65" s="162">
        <v>540</v>
      </c>
      <c r="G65" s="162">
        <v>360</v>
      </c>
      <c r="H65" s="162">
        <v>190</v>
      </c>
      <c r="I65" s="162">
        <v>190</v>
      </c>
      <c r="J65" s="162">
        <v>240</v>
      </c>
      <c r="K65" s="162">
        <v>340</v>
      </c>
      <c r="L65" s="162">
        <v>490</v>
      </c>
      <c r="M65" s="162">
        <v>540</v>
      </c>
      <c r="N65" s="162">
        <v>590</v>
      </c>
      <c r="O65" s="207">
        <f t="shared" si="13"/>
        <v>5080</v>
      </c>
      <c r="Q65" s="104"/>
    </row>
    <row r="66" spans="1:15" s="99" customFormat="1" ht="15">
      <c r="A66" s="101">
        <v>23</v>
      </c>
      <c r="B66" s="102" t="s">
        <v>59</v>
      </c>
      <c r="C66" s="162">
        <v>785</v>
      </c>
      <c r="D66" s="162">
        <v>785</v>
      </c>
      <c r="E66" s="162">
        <v>885</v>
      </c>
      <c r="F66" s="162">
        <v>685</v>
      </c>
      <c r="G66" s="162">
        <v>680</v>
      </c>
      <c r="H66" s="162">
        <v>580</v>
      </c>
      <c r="I66" s="162">
        <v>580</v>
      </c>
      <c r="J66" s="162">
        <v>580</v>
      </c>
      <c r="K66" s="162">
        <v>785</v>
      </c>
      <c r="L66" s="162">
        <v>885</v>
      </c>
      <c r="M66" s="162">
        <v>885</v>
      </c>
      <c r="N66" s="162">
        <v>885</v>
      </c>
      <c r="O66" s="207">
        <f t="shared" si="13"/>
        <v>9000</v>
      </c>
    </row>
    <row r="67" spans="1:15" s="96" customFormat="1" ht="15">
      <c r="A67" s="101">
        <v>24</v>
      </c>
      <c r="B67" s="108" t="s">
        <v>57</v>
      </c>
      <c r="C67" s="153">
        <v>1000</v>
      </c>
      <c r="D67" s="153">
        <v>950</v>
      </c>
      <c r="E67" s="153">
        <v>970</v>
      </c>
      <c r="F67" s="153">
        <v>580</v>
      </c>
      <c r="G67" s="153">
        <v>850</v>
      </c>
      <c r="H67" s="153">
        <v>620</v>
      </c>
      <c r="I67" s="153">
        <v>720</v>
      </c>
      <c r="J67" s="153">
        <v>630</v>
      </c>
      <c r="K67" s="153">
        <v>530</v>
      </c>
      <c r="L67" s="153">
        <v>880</v>
      </c>
      <c r="M67" s="153">
        <v>1000</v>
      </c>
      <c r="N67" s="153">
        <v>980</v>
      </c>
      <c r="O67" s="209">
        <f t="shared" si="13"/>
        <v>9710</v>
      </c>
    </row>
    <row r="68" spans="1:15" s="96" customFormat="1" ht="15">
      <c r="A68" s="98">
        <v>25</v>
      </c>
      <c r="B68" s="108" t="s">
        <v>60</v>
      </c>
      <c r="C68" s="153">
        <v>985</v>
      </c>
      <c r="D68" s="153">
        <v>890</v>
      </c>
      <c r="E68" s="153">
        <v>790</v>
      </c>
      <c r="F68" s="153">
        <v>490</v>
      </c>
      <c r="G68" s="153">
        <v>340</v>
      </c>
      <c r="H68" s="153">
        <v>290</v>
      </c>
      <c r="I68" s="153">
        <v>335</v>
      </c>
      <c r="J68" s="153">
        <v>335</v>
      </c>
      <c r="K68" s="153">
        <v>485</v>
      </c>
      <c r="L68" s="153">
        <v>640</v>
      </c>
      <c r="M68" s="153">
        <v>740</v>
      </c>
      <c r="N68" s="153">
        <v>780</v>
      </c>
      <c r="O68" s="209">
        <f t="shared" si="13"/>
        <v>7100</v>
      </c>
    </row>
    <row r="69" spans="1:18" s="96" customFormat="1" ht="15">
      <c r="A69" s="98">
        <v>26</v>
      </c>
      <c r="B69" s="108" t="s">
        <v>63</v>
      </c>
      <c r="C69" s="153">
        <v>300</v>
      </c>
      <c r="D69" s="153">
        <v>300</v>
      </c>
      <c r="E69" s="153">
        <v>240</v>
      </c>
      <c r="F69" s="153">
        <v>190</v>
      </c>
      <c r="G69" s="153">
        <v>190</v>
      </c>
      <c r="H69" s="153">
        <v>190</v>
      </c>
      <c r="I69" s="153">
        <v>190</v>
      </c>
      <c r="J69" s="153">
        <v>190</v>
      </c>
      <c r="K69" s="153">
        <v>190</v>
      </c>
      <c r="L69" s="153">
        <v>250</v>
      </c>
      <c r="M69" s="153">
        <v>300</v>
      </c>
      <c r="N69" s="153">
        <v>300</v>
      </c>
      <c r="O69" s="209">
        <f t="shared" si="13"/>
        <v>2830</v>
      </c>
      <c r="Q69" s="97"/>
      <c r="R69" s="97"/>
    </row>
    <row r="70" spans="1:23" s="96" customFormat="1" ht="15">
      <c r="A70" s="98">
        <v>27</v>
      </c>
      <c r="B70" s="108" t="s">
        <v>23</v>
      </c>
      <c r="C70" s="153">
        <v>600</v>
      </c>
      <c r="D70" s="153">
        <v>590</v>
      </c>
      <c r="E70" s="153">
        <v>490</v>
      </c>
      <c r="F70" s="153">
        <v>490</v>
      </c>
      <c r="G70" s="153">
        <v>290</v>
      </c>
      <c r="H70" s="153">
        <v>290</v>
      </c>
      <c r="I70" s="153">
        <v>290</v>
      </c>
      <c r="J70" s="153">
        <v>290</v>
      </c>
      <c r="K70" s="153">
        <v>340</v>
      </c>
      <c r="L70" s="153">
        <v>340</v>
      </c>
      <c r="M70" s="153">
        <v>490</v>
      </c>
      <c r="N70" s="153">
        <v>600</v>
      </c>
      <c r="O70" s="209">
        <f t="shared" si="13"/>
        <v>5100</v>
      </c>
      <c r="Q70" s="97"/>
      <c r="R70" s="97"/>
      <c r="W70" s="96" t="s">
        <v>127</v>
      </c>
    </row>
    <row r="71" spans="1:18" s="96" customFormat="1" ht="15">
      <c r="A71" s="98">
        <v>28</v>
      </c>
      <c r="B71" s="108" t="s">
        <v>58</v>
      </c>
      <c r="C71" s="153">
        <v>1280</v>
      </c>
      <c r="D71" s="153">
        <v>1080</v>
      </c>
      <c r="E71" s="153">
        <v>975</v>
      </c>
      <c r="F71" s="153">
        <v>875</v>
      </c>
      <c r="G71" s="153">
        <v>975</v>
      </c>
      <c r="H71" s="153">
        <v>975</v>
      </c>
      <c r="I71" s="153">
        <v>975</v>
      </c>
      <c r="J71" s="153">
        <v>975</v>
      </c>
      <c r="K71" s="153">
        <v>975</v>
      </c>
      <c r="L71" s="153">
        <v>980</v>
      </c>
      <c r="M71" s="153">
        <v>975</v>
      </c>
      <c r="N71" s="153">
        <v>1380</v>
      </c>
      <c r="O71" s="209">
        <f t="shared" si="13"/>
        <v>12420</v>
      </c>
      <c r="Q71" s="97"/>
      <c r="R71" s="97"/>
    </row>
    <row r="72" spans="1:18" s="96" customFormat="1" ht="15">
      <c r="A72" s="98">
        <v>29</v>
      </c>
      <c r="B72" s="108" t="s">
        <v>24</v>
      </c>
      <c r="C72" s="284">
        <v>785</v>
      </c>
      <c r="D72" s="284">
        <v>785</v>
      </c>
      <c r="E72" s="284">
        <v>685</v>
      </c>
      <c r="F72" s="284">
        <v>685</v>
      </c>
      <c r="G72" s="284">
        <v>685</v>
      </c>
      <c r="H72" s="284">
        <v>585</v>
      </c>
      <c r="I72" s="284">
        <v>580</v>
      </c>
      <c r="J72" s="284">
        <v>580</v>
      </c>
      <c r="K72" s="284">
        <v>785</v>
      </c>
      <c r="L72" s="284">
        <v>785</v>
      </c>
      <c r="M72" s="284">
        <v>785</v>
      </c>
      <c r="N72" s="284">
        <v>785</v>
      </c>
      <c r="O72" s="209">
        <f>SUM(C72:N72)</f>
        <v>8510</v>
      </c>
      <c r="P72" s="112"/>
      <c r="Q72" s="97"/>
      <c r="R72" s="97"/>
    </row>
    <row r="73" spans="1:18" s="99" customFormat="1" ht="12.75" customHeight="1">
      <c r="A73" s="101">
        <v>30</v>
      </c>
      <c r="B73" s="109" t="s">
        <v>107</v>
      </c>
      <c r="C73" s="288">
        <v>1370</v>
      </c>
      <c r="D73" s="288">
        <v>1370</v>
      </c>
      <c r="E73" s="288">
        <v>1370</v>
      </c>
      <c r="F73" s="288">
        <v>1270</v>
      </c>
      <c r="G73" s="288">
        <v>1370</v>
      </c>
      <c r="H73" s="288">
        <v>1360</v>
      </c>
      <c r="I73" s="288">
        <v>1360</v>
      </c>
      <c r="J73" s="287">
        <v>1370</v>
      </c>
      <c r="K73" s="288">
        <v>1370</v>
      </c>
      <c r="L73" s="288">
        <v>1470</v>
      </c>
      <c r="M73" s="288">
        <v>1470</v>
      </c>
      <c r="N73" s="288">
        <v>1470</v>
      </c>
      <c r="O73" s="168">
        <f>SUM(C73:N73)</f>
        <v>16620</v>
      </c>
      <c r="P73" s="110"/>
      <c r="Q73" s="104"/>
      <c r="R73" s="104"/>
    </row>
    <row r="74" spans="1:18" s="99" customFormat="1" ht="15" hidden="1">
      <c r="A74" s="101"/>
      <c r="B74" s="109" t="s">
        <v>135</v>
      </c>
      <c r="C74" s="288"/>
      <c r="D74" s="288"/>
      <c r="E74" s="288"/>
      <c r="F74" s="288"/>
      <c r="G74" s="288"/>
      <c r="H74" s="288"/>
      <c r="I74" s="288"/>
      <c r="J74" s="287"/>
      <c r="K74" s="288"/>
      <c r="L74" s="288"/>
      <c r="M74" s="288"/>
      <c r="N74" s="288"/>
      <c r="O74" s="168"/>
      <c r="P74" s="110"/>
      <c r="Q74" s="104"/>
      <c r="R74" s="104"/>
    </row>
    <row r="75" spans="1:16" s="100" customFormat="1" ht="15">
      <c r="A75" s="101">
        <v>31</v>
      </c>
      <c r="B75" s="109" t="s">
        <v>133</v>
      </c>
      <c r="C75" s="288">
        <v>170</v>
      </c>
      <c r="D75" s="288">
        <v>170</v>
      </c>
      <c r="E75" s="288">
        <v>190</v>
      </c>
      <c r="F75" s="288">
        <v>135</v>
      </c>
      <c r="G75" s="288">
        <v>100</v>
      </c>
      <c r="H75" s="288">
        <v>70</v>
      </c>
      <c r="I75" s="288">
        <v>70</v>
      </c>
      <c r="J75" s="288">
        <v>70</v>
      </c>
      <c r="K75" s="288">
        <v>70</v>
      </c>
      <c r="L75" s="288">
        <v>150</v>
      </c>
      <c r="M75" s="288">
        <v>150</v>
      </c>
      <c r="N75" s="288">
        <v>150</v>
      </c>
      <c r="O75" s="168">
        <f>SUM(C75:N75)</f>
        <v>1495</v>
      </c>
      <c r="P75" s="99"/>
    </row>
    <row r="76" spans="1:18" s="45" customFormat="1" ht="14.25">
      <c r="A76" s="131" t="s">
        <v>105</v>
      </c>
      <c r="B76" s="131" t="s">
        <v>30</v>
      </c>
      <c r="C76" s="154">
        <f>SUM(C77:C98)</f>
        <v>128221</v>
      </c>
      <c r="D76" s="154">
        <f aca="true" t="shared" si="14" ref="D76:N76">SUM(D77:D98)</f>
        <v>144298</v>
      </c>
      <c r="E76" s="154">
        <f t="shared" si="14"/>
        <v>129118</v>
      </c>
      <c r="F76" s="154">
        <f t="shared" si="14"/>
        <v>120039</v>
      </c>
      <c r="G76" s="154">
        <f t="shared" si="14"/>
        <v>92473</v>
      </c>
      <c r="H76" s="154">
        <f t="shared" si="14"/>
        <v>80305</v>
      </c>
      <c r="I76" s="154">
        <f t="shared" si="14"/>
        <v>52398</v>
      </c>
      <c r="J76" s="154">
        <f t="shared" si="14"/>
        <v>55138</v>
      </c>
      <c r="K76" s="154">
        <f t="shared" si="14"/>
        <v>111709</v>
      </c>
      <c r="L76" s="154">
        <f t="shared" si="14"/>
        <v>129426</v>
      </c>
      <c r="M76" s="154">
        <f t="shared" si="14"/>
        <v>140222</v>
      </c>
      <c r="N76" s="154">
        <f t="shared" si="14"/>
        <v>165965</v>
      </c>
      <c r="O76" s="154">
        <f>SUM(C76:N76)</f>
        <v>1349312</v>
      </c>
      <c r="Q76" s="46"/>
      <c r="R76" s="46"/>
    </row>
    <row r="77" spans="1:18" s="7" customFormat="1" ht="15">
      <c r="A77" s="14"/>
      <c r="B77" s="20" t="s">
        <v>91</v>
      </c>
      <c r="C77" s="289">
        <v>11775</v>
      </c>
      <c r="D77" s="289">
        <v>11775</v>
      </c>
      <c r="E77" s="289">
        <v>11775</v>
      </c>
      <c r="F77" s="289">
        <v>11275</v>
      </c>
      <c r="G77" s="289">
        <v>8775</v>
      </c>
      <c r="H77" s="289">
        <v>7775</v>
      </c>
      <c r="I77" s="289">
        <v>4775</v>
      </c>
      <c r="J77" s="289">
        <v>4775</v>
      </c>
      <c r="K77" s="289">
        <v>13775</v>
      </c>
      <c r="L77" s="289">
        <v>14850</v>
      </c>
      <c r="M77" s="289">
        <v>15297</v>
      </c>
      <c r="N77" s="289">
        <v>16495</v>
      </c>
      <c r="O77" s="163">
        <f>SUM(C77:N77)</f>
        <v>133117</v>
      </c>
      <c r="P77" s="36"/>
      <c r="Q77" s="127"/>
      <c r="R77" s="11"/>
    </row>
    <row r="78" spans="1:18" s="7" customFormat="1" ht="15">
      <c r="A78" s="14"/>
      <c r="B78" s="20" t="s">
        <v>92</v>
      </c>
      <c r="C78" s="289">
        <v>7300</v>
      </c>
      <c r="D78" s="289">
        <v>8300</v>
      </c>
      <c r="E78" s="289">
        <v>6800</v>
      </c>
      <c r="F78" s="289">
        <v>8300</v>
      </c>
      <c r="G78" s="289">
        <v>5180</v>
      </c>
      <c r="H78" s="289">
        <v>5100</v>
      </c>
      <c r="I78" s="289">
        <v>750</v>
      </c>
      <c r="J78" s="289">
        <v>650</v>
      </c>
      <c r="K78" s="289">
        <v>7100</v>
      </c>
      <c r="L78" s="289">
        <v>8050</v>
      </c>
      <c r="M78" s="289">
        <v>9120</v>
      </c>
      <c r="N78" s="289">
        <v>10638</v>
      </c>
      <c r="O78" s="163">
        <f aca="true" t="shared" si="15" ref="O78:O98">SUM(C78:N78)</f>
        <v>77288</v>
      </c>
      <c r="P78" s="22"/>
      <c r="Q78" s="48"/>
      <c r="R78" s="11"/>
    </row>
    <row r="79" spans="1:18" s="7" customFormat="1" ht="15">
      <c r="A79" s="14"/>
      <c r="B79" s="20" t="s">
        <v>94</v>
      </c>
      <c r="C79" s="289">
        <v>4200</v>
      </c>
      <c r="D79" s="289">
        <v>4200</v>
      </c>
      <c r="E79" s="289">
        <v>4300</v>
      </c>
      <c r="F79" s="289">
        <v>4550</v>
      </c>
      <c r="G79" s="289">
        <v>3800</v>
      </c>
      <c r="H79" s="289">
        <v>3400</v>
      </c>
      <c r="I79" s="289">
        <v>2800</v>
      </c>
      <c r="J79" s="289">
        <v>4000</v>
      </c>
      <c r="K79" s="289">
        <v>4300</v>
      </c>
      <c r="L79" s="289">
        <v>5000</v>
      </c>
      <c r="M79" s="289">
        <v>4900</v>
      </c>
      <c r="N79" s="289">
        <v>5500</v>
      </c>
      <c r="O79" s="163">
        <f t="shared" si="15"/>
        <v>50950</v>
      </c>
      <c r="Q79" s="127"/>
      <c r="R79" s="11"/>
    </row>
    <row r="80" spans="1:18" s="7" customFormat="1" ht="15" customHeight="1">
      <c r="A80" s="14"/>
      <c r="B80" s="20" t="s">
        <v>84</v>
      </c>
      <c r="C80" s="289">
        <v>11600</v>
      </c>
      <c r="D80" s="289">
        <v>11700</v>
      </c>
      <c r="E80" s="289">
        <v>11700</v>
      </c>
      <c r="F80" s="289">
        <v>11640</v>
      </c>
      <c r="G80" s="289">
        <v>10000</v>
      </c>
      <c r="H80" s="289">
        <v>8350</v>
      </c>
      <c r="I80" s="289">
        <v>5200</v>
      </c>
      <c r="J80" s="289">
        <v>3845</v>
      </c>
      <c r="K80" s="290">
        <v>10500</v>
      </c>
      <c r="L80" s="289">
        <v>11160</v>
      </c>
      <c r="M80" s="289">
        <v>11800</v>
      </c>
      <c r="N80" s="289">
        <v>15550</v>
      </c>
      <c r="O80" s="163">
        <f t="shared" si="15"/>
        <v>123045</v>
      </c>
      <c r="Q80" s="127"/>
      <c r="R80" s="11"/>
    </row>
    <row r="81" spans="1:18" s="7" customFormat="1" ht="15">
      <c r="A81" s="14"/>
      <c r="B81" s="20" t="s">
        <v>112</v>
      </c>
      <c r="C81" s="470">
        <v>5910</v>
      </c>
      <c r="D81" s="470">
        <v>6500</v>
      </c>
      <c r="E81" s="470">
        <v>5660</v>
      </c>
      <c r="F81" s="470">
        <v>4775</v>
      </c>
      <c r="G81" s="470">
        <v>3810</v>
      </c>
      <c r="H81" s="470">
        <v>2910</v>
      </c>
      <c r="I81" s="470">
        <v>1806</v>
      </c>
      <c r="J81" s="470">
        <v>1950</v>
      </c>
      <c r="K81" s="470">
        <v>4375</v>
      </c>
      <c r="L81" s="470">
        <v>4875</v>
      </c>
      <c r="M81" s="470">
        <v>5542</v>
      </c>
      <c r="N81" s="470">
        <v>6510</v>
      </c>
      <c r="O81" s="163">
        <f t="shared" si="15"/>
        <v>54623</v>
      </c>
      <c r="P81" s="51"/>
      <c r="Q81" s="127"/>
      <c r="R81" s="11"/>
    </row>
    <row r="82" spans="1:18" s="7" customFormat="1" ht="15.75" customHeight="1">
      <c r="A82" s="14"/>
      <c r="B82" s="21" t="s">
        <v>93</v>
      </c>
      <c r="C82" s="289">
        <v>1510</v>
      </c>
      <c r="D82" s="289">
        <v>5600</v>
      </c>
      <c r="E82" s="289">
        <v>5300</v>
      </c>
      <c r="F82" s="289">
        <v>3575</v>
      </c>
      <c r="G82" s="289">
        <v>3175</v>
      </c>
      <c r="H82" s="289">
        <v>3385</v>
      </c>
      <c r="I82" s="289">
        <v>2885</v>
      </c>
      <c r="J82" s="289">
        <v>2880</v>
      </c>
      <c r="K82" s="289">
        <v>3984</v>
      </c>
      <c r="L82" s="289">
        <v>4170</v>
      </c>
      <c r="M82" s="289">
        <v>4275</v>
      </c>
      <c r="N82" s="289">
        <v>4373</v>
      </c>
      <c r="O82" s="163">
        <f t="shared" si="15"/>
        <v>45112</v>
      </c>
      <c r="Q82" s="127"/>
      <c r="R82" s="11"/>
    </row>
    <row r="83" spans="1:18" s="7" customFormat="1" ht="15">
      <c r="A83" s="14"/>
      <c r="B83" s="20" t="s">
        <v>108</v>
      </c>
      <c r="C83" s="289">
        <v>21900</v>
      </c>
      <c r="D83" s="289">
        <v>26100</v>
      </c>
      <c r="E83" s="289">
        <v>23500</v>
      </c>
      <c r="F83" s="289">
        <v>21800</v>
      </c>
      <c r="G83" s="289">
        <v>15700</v>
      </c>
      <c r="H83" s="289">
        <v>12200</v>
      </c>
      <c r="I83" s="289">
        <v>6000</v>
      </c>
      <c r="J83" s="289">
        <v>8700</v>
      </c>
      <c r="K83" s="289">
        <v>21550</v>
      </c>
      <c r="L83" s="289">
        <v>24586</v>
      </c>
      <c r="M83" s="289">
        <v>22500</v>
      </c>
      <c r="N83" s="289">
        <v>27200</v>
      </c>
      <c r="O83" s="163">
        <f t="shared" si="15"/>
        <v>231736</v>
      </c>
      <c r="P83" s="22"/>
      <c r="Q83" s="127"/>
      <c r="R83" s="11"/>
    </row>
    <row r="84" spans="1:18" s="7" customFormat="1" ht="15">
      <c r="A84" s="14"/>
      <c r="B84" s="20" t="s">
        <v>85</v>
      </c>
      <c r="C84" s="289">
        <v>4905</v>
      </c>
      <c r="D84" s="289">
        <v>5405</v>
      </c>
      <c r="E84" s="289">
        <v>5240</v>
      </c>
      <c r="F84" s="289">
        <v>4775</v>
      </c>
      <c r="G84" s="289">
        <v>3215</v>
      </c>
      <c r="H84" s="289">
        <v>3215</v>
      </c>
      <c r="I84" s="289">
        <v>2265</v>
      </c>
      <c r="J84" s="289">
        <v>2245</v>
      </c>
      <c r="K84" s="289">
        <v>3775</v>
      </c>
      <c r="L84" s="289">
        <v>5145</v>
      </c>
      <c r="M84" s="289">
        <v>4909</v>
      </c>
      <c r="N84" s="289">
        <v>5840</v>
      </c>
      <c r="O84" s="163">
        <f t="shared" si="15"/>
        <v>50934</v>
      </c>
      <c r="P84" s="52"/>
      <c r="Q84" s="127"/>
      <c r="R84" s="11"/>
    </row>
    <row r="85" spans="1:18" s="7" customFormat="1" ht="15">
      <c r="A85" s="14"/>
      <c r="B85" s="20" t="s">
        <v>80</v>
      </c>
      <c r="C85" s="289">
        <v>8170</v>
      </c>
      <c r="D85" s="289">
        <v>7470</v>
      </c>
      <c r="E85" s="289">
        <v>7470</v>
      </c>
      <c r="F85" s="289">
        <v>6270</v>
      </c>
      <c r="G85" s="289">
        <v>4870</v>
      </c>
      <c r="H85" s="289">
        <v>3870</v>
      </c>
      <c r="I85" s="289">
        <v>2370</v>
      </c>
      <c r="J85" s="289">
        <v>2370</v>
      </c>
      <c r="K85" s="289">
        <v>3370</v>
      </c>
      <c r="L85" s="289">
        <v>5370</v>
      </c>
      <c r="M85" s="289">
        <v>9090</v>
      </c>
      <c r="N85" s="289">
        <v>9090</v>
      </c>
      <c r="O85" s="163">
        <f t="shared" si="15"/>
        <v>69780</v>
      </c>
      <c r="P85" s="22"/>
      <c r="Q85" s="127"/>
      <c r="R85" s="11"/>
    </row>
    <row r="86" spans="1:18" s="96" customFormat="1" ht="15">
      <c r="A86" s="98"/>
      <c r="B86" s="108" t="s">
        <v>123</v>
      </c>
      <c r="C86" s="164">
        <v>1000</v>
      </c>
      <c r="D86" s="164">
        <v>1200</v>
      </c>
      <c r="E86" s="164">
        <v>1200</v>
      </c>
      <c r="F86" s="164">
        <v>1200</v>
      </c>
      <c r="G86" s="164">
        <v>1000</v>
      </c>
      <c r="H86" s="164">
        <v>1200</v>
      </c>
      <c r="I86" s="164">
        <v>1000</v>
      </c>
      <c r="J86" s="164">
        <v>1000</v>
      </c>
      <c r="K86" s="164">
        <v>1400</v>
      </c>
      <c r="L86" s="164">
        <v>1400</v>
      </c>
      <c r="M86" s="164">
        <v>1500</v>
      </c>
      <c r="N86" s="164">
        <v>1600</v>
      </c>
      <c r="O86" s="148">
        <f t="shared" si="15"/>
        <v>14700</v>
      </c>
      <c r="P86" s="119"/>
      <c r="Q86" s="97"/>
      <c r="R86" s="97"/>
    </row>
    <row r="87" spans="1:18" s="7" customFormat="1" ht="15">
      <c r="A87" s="14"/>
      <c r="B87" s="20" t="s">
        <v>110</v>
      </c>
      <c r="C87" s="289">
        <v>3440</v>
      </c>
      <c r="D87" s="289">
        <v>3600</v>
      </c>
      <c r="E87" s="289">
        <v>4300</v>
      </c>
      <c r="F87" s="289">
        <v>2850</v>
      </c>
      <c r="G87" s="289">
        <v>2440</v>
      </c>
      <c r="H87" s="289">
        <v>1540</v>
      </c>
      <c r="I87" s="289">
        <v>940</v>
      </c>
      <c r="J87" s="289">
        <v>940</v>
      </c>
      <c r="K87" s="289">
        <v>2817</v>
      </c>
      <c r="L87" s="289">
        <v>3440</v>
      </c>
      <c r="M87" s="289">
        <v>3440</v>
      </c>
      <c r="N87" s="289">
        <v>4000</v>
      </c>
      <c r="O87" s="163">
        <f t="shared" si="15"/>
        <v>33747</v>
      </c>
      <c r="Q87" s="127"/>
      <c r="R87" s="11"/>
    </row>
    <row r="88" spans="1:18" s="7" customFormat="1" ht="15">
      <c r="A88" s="77"/>
      <c r="B88" s="308" t="s">
        <v>81</v>
      </c>
      <c r="C88" s="290">
        <v>868</v>
      </c>
      <c r="D88" s="290">
        <v>1630</v>
      </c>
      <c r="E88" s="290">
        <v>1630</v>
      </c>
      <c r="F88" s="290">
        <v>1000</v>
      </c>
      <c r="G88" s="290">
        <v>1000</v>
      </c>
      <c r="H88" s="290">
        <v>1000</v>
      </c>
      <c r="I88" s="290">
        <v>1000</v>
      </c>
      <c r="J88" s="290">
        <v>1000</v>
      </c>
      <c r="K88" s="290">
        <v>1700</v>
      </c>
      <c r="L88" s="290">
        <v>2000</v>
      </c>
      <c r="M88" s="290">
        <v>1800</v>
      </c>
      <c r="N88" s="290">
        <v>2500</v>
      </c>
      <c r="O88" s="141">
        <f t="shared" si="15"/>
        <v>17128</v>
      </c>
      <c r="P88" s="22"/>
      <c r="Q88" s="127"/>
      <c r="R88" s="11"/>
    </row>
    <row r="89" spans="1:18" s="7" customFormat="1" ht="15">
      <c r="A89" s="14"/>
      <c r="B89" s="308" t="s">
        <v>171</v>
      </c>
      <c r="C89" s="289">
        <v>1400</v>
      </c>
      <c r="D89" s="289">
        <v>1400</v>
      </c>
      <c r="E89" s="289">
        <v>1400</v>
      </c>
      <c r="F89" s="289">
        <v>1250</v>
      </c>
      <c r="G89" s="289">
        <v>900</v>
      </c>
      <c r="H89" s="289">
        <v>900</v>
      </c>
      <c r="I89" s="289">
        <v>475</v>
      </c>
      <c r="J89" s="289">
        <v>745</v>
      </c>
      <c r="K89" s="289">
        <v>1340</v>
      </c>
      <c r="L89" s="289">
        <v>1345</v>
      </c>
      <c r="M89" s="289">
        <v>1400</v>
      </c>
      <c r="N89" s="289">
        <v>1400</v>
      </c>
      <c r="O89" s="163">
        <f t="shared" si="15"/>
        <v>13955</v>
      </c>
      <c r="Q89" s="127"/>
      <c r="R89" s="11"/>
    </row>
    <row r="90" spans="1:18" s="7" customFormat="1" ht="15">
      <c r="A90" s="14"/>
      <c r="B90" s="20" t="s">
        <v>111</v>
      </c>
      <c r="C90" s="289">
        <v>5018</v>
      </c>
      <c r="D90" s="289">
        <v>5018</v>
      </c>
      <c r="E90" s="289">
        <v>5018</v>
      </c>
      <c r="F90" s="289">
        <v>4424</v>
      </c>
      <c r="G90" s="289">
        <v>3868</v>
      </c>
      <c r="H90" s="289">
        <v>2870</v>
      </c>
      <c r="I90" s="289">
        <v>1468</v>
      </c>
      <c r="J90" s="289">
        <v>1810</v>
      </c>
      <c r="K90" s="289">
        <v>3868</v>
      </c>
      <c r="L90" s="289">
        <v>5000</v>
      </c>
      <c r="M90" s="289">
        <v>5009</v>
      </c>
      <c r="N90" s="289">
        <v>5009</v>
      </c>
      <c r="O90" s="163">
        <f t="shared" si="15"/>
        <v>48380</v>
      </c>
      <c r="P90" s="35"/>
      <c r="Q90" s="127"/>
      <c r="R90" s="11"/>
    </row>
    <row r="91" spans="1:18" s="7" customFormat="1" ht="15">
      <c r="A91" s="14"/>
      <c r="B91" s="20" t="s">
        <v>82</v>
      </c>
      <c r="C91" s="289">
        <v>1470</v>
      </c>
      <c r="D91" s="289">
        <v>1470</v>
      </c>
      <c r="E91" s="289">
        <v>1470</v>
      </c>
      <c r="F91" s="289">
        <v>1035</v>
      </c>
      <c r="G91" s="289">
        <v>970</v>
      </c>
      <c r="H91" s="289">
        <v>970</v>
      </c>
      <c r="I91" s="289">
        <v>574</v>
      </c>
      <c r="J91" s="289">
        <v>770</v>
      </c>
      <c r="K91" s="289">
        <v>1425</v>
      </c>
      <c r="L91" s="289">
        <v>1425</v>
      </c>
      <c r="M91" s="289">
        <v>2200</v>
      </c>
      <c r="N91" s="289">
        <v>2200</v>
      </c>
      <c r="O91" s="163">
        <f t="shared" si="15"/>
        <v>15979</v>
      </c>
      <c r="Q91" s="127"/>
      <c r="R91" s="11"/>
    </row>
    <row r="92" spans="1:18" s="7" customFormat="1" ht="15">
      <c r="A92" s="14"/>
      <c r="B92" s="20" t="s">
        <v>86</v>
      </c>
      <c r="C92" s="289">
        <v>3440</v>
      </c>
      <c r="D92" s="289">
        <v>3440</v>
      </c>
      <c r="E92" s="289">
        <v>3540</v>
      </c>
      <c r="F92" s="289">
        <v>3100</v>
      </c>
      <c r="G92" s="289">
        <v>2740</v>
      </c>
      <c r="H92" s="289">
        <v>2500</v>
      </c>
      <c r="I92" s="289">
        <v>440</v>
      </c>
      <c r="J92" s="289">
        <v>940</v>
      </c>
      <c r="K92" s="289">
        <v>4500</v>
      </c>
      <c r="L92" s="289">
        <v>3610</v>
      </c>
      <c r="M92" s="289">
        <v>3610</v>
      </c>
      <c r="N92" s="289">
        <v>4800</v>
      </c>
      <c r="O92" s="163">
        <f t="shared" si="15"/>
        <v>36660</v>
      </c>
      <c r="P92" s="22"/>
      <c r="Q92" s="127"/>
      <c r="R92" s="11"/>
    </row>
    <row r="93" spans="1:18" s="7" customFormat="1" ht="15">
      <c r="A93" s="14"/>
      <c r="B93" s="20" t="s">
        <v>113</v>
      </c>
      <c r="C93" s="289">
        <v>1800</v>
      </c>
      <c r="D93" s="289">
        <v>2450</v>
      </c>
      <c r="E93" s="289">
        <v>2450</v>
      </c>
      <c r="F93" s="289">
        <v>2450</v>
      </c>
      <c r="G93" s="289">
        <v>1950</v>
      </c>
      <c r="H93" s="289">
        <v>1890</v>
      </c>
      <c r="I93" s="289">
        <v>700</v>
      </c>
      <c r="J93" s="289">
        <v>800</v>
      </c>
      <c r="K93" s="289">
        <v>2100</v>
      </c>
      <c r="L93" s="289">
        <v>2200</v>
      </c>
      <c r="M93" s="289">
        <v>2600</v>
      </c>
      <c r="N93" s="289">
        <v>3000</v>
      </c>
      <c r="O93" s="163">
        <f t="shared" si="15"/>
        <v>24390</v>
      </c>
      <c r="Q93" s="127"/>
      <c r="R93" s="11"/>
    </row>
    <row r="94" spans="1:18" s="7" customFormat="1" ht="15">
      <c r="A94" s="14"/>
      <c r="B94" s="20" t="s">
        <v>83</v>
      </c>
      <c r="C94" s="289">
        <v>1700</v>
      </c>
      <c r="D94" s="289">
        <v>2300</v>
      </c>
      <c r="E94" s="289">
        <v>1710</v>
      </c>
      <c r="F94" s="289">
        <v>1700</v>
      </c>
      <c r="G94" s="289">
        <v>950</v>
      </c>
      <c r="H94" s="289">
        <v>1050</v>
      </c>
      <c r="I94" s="289">
        <v>420</v>
      </c>
      <c r="J94" s="289">
        <v>600</v>
      </c>
      <c r="K94" s="289">
        <v>1200</v>
      </c>
      <c r="L94" s="289">
        <v>1970</v>
      </c>
      <c r="M94" s="289">
        <v>1800</v>
      </c>
      <c r="N94" s="289">
        <v>2000</v>
      </c>
      <c r="O94" s="163">
        <f t="shared" si="15"/>
        <v>17400</v>
      </c>
      <c r="Q94" s="127"/>
      <c r="R94" s="11"/>
    </row>
    <row r="95" spans="1:18" s="7" customFormat="1" ht="15">
      <c r="A95" s="77"/>
      <c r="B95" s="308" t="s">
        <v>90</v>
      </c>
      <c r="C95" s="290">
        <v>2700</v>
      </c>
      <c r="D95" s="290">
        <v>3240</v>
      </c>
      <c r="E95" s="290">
        <v>3240</v>
      </c>
      <c r="F95" s="290">
        <v>3140</v>
      </c>
      <c r="G95" s="290">
        <v>2000</v>
      </c>
      <c r="H95" s="290">
        <v>2000</v>
      </c>
      <c r="I95" s="290">
        <v>2000</v>
      </c>
      <c r="J95" s="290">
        <v>2000</v>
      </c>
      <c r="K95" s="290">
        <v>3100</v>
      </c>
      <c r="L95" s="290">
        <v>3700</v>
      </c>
      <c r="M95" s="290">
        <v>3400</v>
      </c>
      <c r="N95" s="290">
        <v>4900</v>
      </c>
      <c r="O95" s="141">
        <f t="shared" si="15"/>
        <v>35420</v>
      </c>
      <c r="Q95" s="127"/>
      <c r="R95" s="11"/>
    </row>
    <row r="96" spans="1:18" s="7" customFormat="1" ht="15">
      <c r="A96" s="14"/>
      <c r="B96" s="20" t="s">
        <v>89</v>
      </c>
      <c r="C96" s="289">
        <v>14000</v>
      </c>
      <c r="D96" s="289">
        <v>14670</v>
      </c>
      <c r="E96" s="289">
        <v>6500</v>
      </c>
      <c r="F96" s="289">
        <v>6500</v>
      </c>
      <c r="G96" s="289">
        <v>2300</v>
      </c>
      <c r="H96" s="289">
        <v>2350</v>
      </c>
      <c r="I96" s="289">
        <v>2700</v>
      </c>
      <c r="J96" s="289">
        <v>1300</v>
      </c>
      <c r="K96" s="289">
        <v>2700</v>
      </c>
      <c r="L96" s="289">
        <v>6300</v>
      </c>
      <c r="M96" s="289">
        <v>11200</v>
      </c>
      <c r="N96" s="289">
        <v>16500</v>
      </c>
      <c r="O96" s="163">
        <f t="shared" si="15"/>
        <v>87020</v>
      </c>
      <c r="Q96" s="127"/>
      <c r="R96" s="11"/>
    </row>
    <row r="97" spans="1:18" s="7" customFormat="1" ht="15">
      <c r="A97" s="26"/>
      <c r="B97" s="19" t="s">
        <v>119</v>
      </c>
      <c r="C97" s="149">
        <v>6915</v>
      </c>
      <c r="D97" s="149">
        <v>8415</v>
      </c>
      <c r="E97" s="149">
        <v>6915</v>
      </c>
      <c r="F97" s="149">
        <v>7215</v>
      </c>
      <c r="G97" s="149">
        <v>6915</v>
      </c>
      <c r="H97" s="149">
        <v>5915</v>
      </c>
      <c r="I97" s="149">
        <v>5915</v>
      </c>
      <c r="J97" s="149">
        <v>5909</v>
      </c>
      <c r="K97" s="149">
        <v>6415</v>
      </c>
      <c r="L97" s="149">
        <v>6915</v>
      </c>
      <c r="M97" s="149">
        <v>7415</v>
      </c>
      <c r="N97" s="149">
        <v>8430</v>
      </c>
      <c r="O97" s="163">
        <f t="shared" si="15"/>
        <v>83289</v>
      </c>
      <c r="Q97" s="127"/>
      <c r="R97" s="11"/>
    </row>
    <row r="98" spans="1:18" s="7" customFormat="1" ht="15">
      <c r="A98" s="26"/>
      <c r="B98" s="19" t="s">
        <v>184</v>
      </c>
      <c r="C98" s="149">
        <v>7200</v>
      </c>
      <c r="D98" s="149">
        <v>8415</v>
      </c>
      <c r="E98" s="149">
        <v>8000</v>
      </c>
      <c r="F98" s="149">
        <v>7215</v>
      </c>
      <c r="G98" s="149">
        <v>6915</v>
      </c>
      <c r="H98" s="149">
        <v>5915</v>
      </c>
      <c r="I98" s="149">
        <v>5915</v>
      </c>
      <c r="J98" s="149">
        <v>5909</v>
      </c>
      <c r="K98" s="149">
        <v>6415</v>
      </c>
      <c r="L98" s="149">
        <v>6915</v>
      </c>
      <c r="M98" s="149">
        <v>7415</v>
      </c>
      <c r="N98" s="149">
        <v>8430</v>
      </c>
      <c r="O98" s="163">
        <f t="shared" si="15"/>
        <v>84659</v>
      </c>
      <c r="Q98" s="127"/>
      <c r="R98" s="11"/>
    </row>
    <row r="99" spans="1:18" s="79" customFormat="1" ht="14.25">
      <c r="A99" s="131" t="s">
        <v>25</v>
      </c>
      <c r="B99" s="131" t="s">
        <v>31</v>
      </c>
      <c r="C99" s="154">
        <f aca="true" t="shared" si="16" ref="C99:N99">SUM(C100:C101)</f>
        <v>10170</v>
      </c>
      <c r="D99" s="154">
        <f t="shared" si="16"/>
        <v>9882</v>
      </c>
      <c r="E99" s="154">
        <f t="shared" si="16"/>
        <v>9582</v>
      </c>
      <c r="F99" s="154">
        <f t="shared" si="16"/>
        <v>8581</v>
      </c>
      <c r="G99" s="154">
        <f t="shared" si="16"/>
        <v>8582</v>
      </c>
      <c r="H99" s="154">
        <f t="shared" si="16"/>
        <v>7235</v>
      </c>
      <c r="I99" s="154">
        <f t="shared" si="16"/>
        <v>7235</v>
      </c>
      <c r="J99" s="154">
        <f t="shared" si="16"/>
        <v>6582</v>
      </c>
      <c r="K99" s="154">
        <f t="shared" si="16"/>
        <v>7285</v>
      </c>
      <c r="L99" s="154">
        <f t="shared" si="16"/>
        <v>10782</v>
      </c>
      <c r="M99" s="154">
        <f t="shared" si="16"/>
        <v>8541</v>
      </c>
      <c r="N99" s="154">
        <f t="shared" si="16"/>
        <v>9897</v>
      </c>
      <c r="O99" s="154">
        <f>SUM(C99:N99)</f>
        <v>104354</v>
      </c>
      <c r="Q99" s="80"/>
      <c r="R99" s="80"/>
    </row>
    <row r="100" spans="1:18" s="78" customFormat="1" ht="25.5">
      <c r="A100" s="77"/>
      <c r="B100" s="81" t="s">
        <v>152</v>
      </c>
      <c r="C100" s="166">
        <v>1610</v>
      </c>
      <c r="D100" s="166">
        <v>1560</v>
      </c>
      <c r="E100" s="166">
        <v>1560</v>
      </c>
      <c r="F100" s="166">
        <v>1560</v>
      </c>
      <c r="G100" s="166">
        <v>1660</v>
      </c>
      <c r="H100" s="166">
        <v>1310</v>
      </c>
      <c r="I100" s="166">
        <v>1310</v>
      </c>
      <c r="J100" s="166">
        <v>1560</v>
      </c>
      <c r="K100" s="166">
        <v>1360</v>
      </c>
      <c r="L100" s="166">
        <v>4460</v>
      </c>
      <c r="M100" s="166">
        <v>1520</v>
      </c>
      <c r="N100" s="166">
        <v>1582</v>
      </c>
      <c r="O100" s="291">
        <f>SUM(C100:N100)</f>
        <v>21052</v>
      </c>
      <c r="P100" s="82"/>
      <c r="Q100" s="83"/>
      <c r="R100" s="83"/>
    </row>
    <row r="101" spans="1:18" s="78" customFormat="1" ht="29.25" customHeight="1">
      <c r="A101" s="77"/>
      <c r="B101" s="85" t="s">
        <v>185</v>
      </c>
      <c r="C101" s="140">
        <v>8560</v>
      </c>
      <c r="D101" s="140">
        <v>8322</v>
      </c>
      <c r="E101" s="140">
        <v>8022</v>
      </c>
      <c r="F101" s="140">
        <v>7021</v>
      </c>
      <c r="G101" s="140">
        <v>6922</v>
      </c>
      <c r="H101" s="140">
        <v>5925</v>
      </c>
      <c r="I101" s="140">
        <v>5925</v>
      </c>
      <c r="J101" s="140">
        <v>5022</v>
      </c>
      <c r="K101" s="140">
        <v>5925</v>
      </c>
      <c r="L101" s="140">
        <v>6322</v>
      </c>
      <c r="M101" s="140">
        <v>7021</v>
      </c>
      <c r="N101" s="140">
        <v>8315</v>
      </c>
      <c r="O101" s="291">
        <f>SUM(C101:N101)</f>
        <v>83302</v>
      </c>
      <c r="P101" s="82"/>
      <c r="Q101" s="83"/>
      <c r="R101" s="83"/>
    </row>
    <row r="102" spans="1:17" s="45" customFormat="1" ht="14.25">
      <c r="A102" s="133"/>
      <c r="B102" s="131" t="s">
        <v>50</v>
      </c>
      <c r="C102" s="154">
        <f aca="true" t="shared" si="17" ref="C102:O102">C8+C38+C43+C76+C99</f>
        <v>370239</v>
      </c>
      <c r="D102" s="154">
        <f t="shared" si="17"/>
        <v>366915</v>
      </c>
      <c r="E102" s="154">
        <f t="shared" si="17"/>
        <v>361203</v>
      </c>
      <c r="F102" s="154">
        <f t="shared" si="17"/>
        <v>338484</v>
      </c>
      <c r="G102" s="154">
        <f t="shared" si="17"/>
        <v>315915</v>
      </c>
      <c r="H102" s="154">
        <f t="shared" si="17"/>
        <v>293441</v>
      </c>
      <c r="I102" s="154">
        <f t="shared" si="17"/>
        <v>273475</v>
      </c>
      <c r="J102" s="154">
        <f t="shared" si="17"/>
        <v>276987</v>
      </c>
      <c r="K102" s="154">
        <f t="shared" si="17"/>
        <v>334140</v>
      </c>
      <c r="L102" s="154">
        <f t="shared" si="17"/>
        <v>364138</v>
      </c>
      <c r="M102" s="154">
        <f t="shared" si="17"/>
        <v>370856</v>
      </c>
      <c r="N102" s="154">
        <f t="shared" si="17"/>
        <v>410907</v>
      </c>
      <c r="O102" s="154">
        <f t="shared" si="17"/>
        <v>4076700</v>
      </c>
      <c r="P102" s="49"/>
      <c r="Q102" s="46"/>
    </row>
    <row r="103" spans="1:15" s="7" customFormat="1" ht="14.25">
      <c r="A103" s="53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</row>
    <row r="104" spans="1:15" s="7" customFormat="1" ht="15.75">
      <c r="A104" s="54"/>
      <c r="B104" s="55"/>
      <c r="C104" s="56"/>
      <c r="D104" s="54"/>
      <c r="E104" s="48"/>
      <c r="F104" s="48"/>
      <c r="G104" s="48"/>
      <c r="H104" s="48"/>
      <c r="I104" s="48"/>
      <c r="J104" s="47"/>
      <c r="K104" s="57"/>
      <c r="L104" s="47"/>
      <c r="M104" s="47"/>
      <c r="N104" s="47"/>
      <c r="O104" s="58"/>
    </row>
    <row r="105" spans="1:15" ht="15.75">
      <c r="A105" s="54"/>
      <c r="B105" s="48"/>
      <c r="C105" s="48"/>
      <c r="D105" s="48"/>
      <c r="E105" s="48"/>
      <c r="F105" s="48"/>
      <c r="G105" s="48"/>
      <c r="H105" s="48"/>
      <c r="I105" s="48"/>
      <c r="J105" s="47"/>
      <c r="K105" s="57"/>
      <c r="L105" s="47"/>
      <c r="M105" s="47"/>
      <c r="N105" s="47"/>
      <c r="O105" s="58"/>
    </row>
    <row r="106" spans="1:15" ht="15">
      <c r="A106" s="54"/>
      <c r="B106" s="48"/>
      <c r="C106" s="48"/>
      <c r="D106" s="48"/>
      <c r="E106" s="48"/>
      <c r="F106" s="48"/>
      <c r="G106" s="48"/>
      <c r="H106" s="48"/>
      <c r="I106" s="48"/>
      <c r="J106" s="48"/>
      <c r="K106" s="47"/>
      <c r="L106" s="47"/>
      <c r="M106" s="47"/>
      <c r="N106" s="47"/>
      <c r="O106" s="58"/>
    </row>
    <row r="107" spans="1:15" ht="15.75">
      <c r="A107" s="54"/>
      <c r="B107" s="48"/>
      <c r="C107" s="48"/>
      <c r="D107" s="48"/>
      <c r="E107" s="48"/>
      <c r="F107" s="48"/>
      <c r="G107" s="48"/>
      <c r="H107" s="48"/>
      <c r="I107" s="59"/>
      <c r="J107" s="48"/>
      <c r="K107" s="47"/>
      <c r="L107" s="47"/>
      <c r="M107" s="47"/>
      <c r="N107" s="47"/>
      <c r="O107" s="58"/>
    </row>
    <row r="108" spans="1:15" ht="15">
      <c r="A108" s="54"/>
      <c r="B108" s="48"/>
      <c r="C108" s="48"/>
      <c r="D108" s="48"/>
      <c r="E108" s="48"/>
      <c r="F108" s="48"/>
      <c r="G108" s="48"/>
      <c r="H108" s="48"/>
      <c r="I108" s="60"/>
      <c r="J108" s="48"/>
      <c r="K108" s="47"/>
      <c r="L108" s="47"/>
      <c r="M108" s="47"/>
      <c r="N108" s="47"/>
      <c r="O108" s="58"/>
    </row>
    <row r="109" spans="1:15" ht="15.75">
      <c r="A109" s="47"/>
      <c r="B109" s="61"/>
      <c r="C109" s="62"/>
      <c r="D109" s="63"/>
      <c r="E109" s="64"/>
      <c r="F109" s="64"/>
      <c r="G109" s="64"/>
      <c r="H109" s="64"/>
      <c r="I109" s="60"/>
      <c r="J109" s="48"/>
      <c r="K109" s="47"/>
      <c r="L109" s="47"/>
      <c r="M109" s="47"/>
      <c r="N109" s="47"/>
      <c r="O109" s="58"/>
    </row>
    <row r="110" spans="1:15" ht="15">
      <c r="A110" s="47"/>
      <c r="B110" s="64"/>
      <c r="C110" s="65"/>
      <c r="D110" s="65"/>
      <c r="E110" s="65"/>
      <c r="F110" s="65"/>
      <c r="G110" s="65"/>
      <c r="H110" s="65"/>
      <c r="I110" s="60"/>
      <c r="J110" s="48"/>
      <c r="K110" s="47"/>
      <c r="L110" s="47"/>
      <c r="M110" s="47"/>
      <c r="N110" s="47"/>
      <c r="O110" s="58"/>
    </row>
    <row r="111" spans="1:15" ht="15">
      <c r="A111" s="47"/>
      <c r="B111" s="64"/>
      <c r="C111" s="60"/>
      <c r="D111" s="60"/>
      <c r="E111" s="60"/>
      <c r="F111" s="60"/>
      <c r="G111" s="60"/>
      <c r="H111" s="60"/>
      <c r="I111" s="48"/>
      <c r="J111" s="48"/>
      <c r="K111" s="47"/>
      <c r="L111" s="47"/>
      <c r="M111" s="47"/>
      <c r="N111" s="47"/>
      <c r="O111" s="58"/>
    </row>
    <row r="112" spans="1:15" ht="15">
      <c r="A112" s="47"/>
      <c r="B112" s="64"/>
      <c r="C112" s="60"/>
      <c r="D112" s="60"/>
      <c r="E112" s="60"/>
      <c r="F112" s="60"/>
      <c r="G112" s="60"/>
      <c r="H112" s="60"/>
      <c r="I112" s="47"/>
      <c r="J112" s="47"/>
      <c r="K112" s="47"/>
      <c r="L112" s="47"/>
      <c r="M112" s="47"/>
      <c r="N112" s="47"/>
      <c r="O112" s="58"/>
    </row>
    <row r="113" spans="1:15" ht="14.25">
      <c r="A113" s="47"/>
      <c r="B113" s="48"/>
      <c r="C113" s="38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58"/>
    </row>
    <row r="114" spans="1:15" ht="14.25">
      <c r="A114" s="47"/>
      <c r="B114" s="48"/>
      <c r="C114" s="38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58"/>
    </row>
    <row r="115" spans="1:15" ht="14.25">
      <c r="A115" s="47"/>
      <c r="B115" s="48"/>
      <c r="C115" s="38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58"/>
    </row>
    <row r="116" spans="1:15" ht="14.25">
      <c r="A116" s="47"/>
      <c r="B116" s="48"/>
      <c r="C116" s="38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58"/>
    </row>
    <row r="117" spans="1:15" ht="14.25">
      <c r="A117" s="47"/>
      <c r="B117" s="48"/>
      <c r="C117" s="38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58"/>
    </row>
    <row r="118" spans="1:15" ht="14.25">
      <c r="A118" s="47"/>
      <c r="B118" s="48"/>
      <c r="C118" s="38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58"/>
    </row>
    <row r="119" spans="1:15" ht="14.25">
      <c r="A119" s="47"/>
      <c r="B119" s="48"/>
      <c r="C119" s="38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58"/>
    </row>
    <row r="120" spans="1:15" ht="14.25">
      <c r="A120" s="47"/>
      <c r="B120" s="48"/>
      <c r="C120" s="38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58"/>
    </row>
    <row r="121" spans="1:15" ht="14.25">
      <c r="A121" s="47"/>
      <c r="B121" s="48"/>
      <c r="C121" s="38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58"/>
    </row>
    <row r="122" spans="1:15" ht="14.25">
      <c r="A122" s="47"/>
      <c r="B122" s="48"/>
      <c r="C122" s="38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58"/>
    </row>
    <row r="123" spans="1:15" ht="14.25">
      <c r="A123" s="47"/>
      <c r="B123" s="48"/>
      <c r="C123" s="38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58"/>
    </row>
    <row r="124" spans="1:15" ht="15">
      <c r="A124" s="47"/>
      <c r="B124" s="48"/>
      <c r="C124" s="458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58"/>
    </row>
    <row r="125" spans="1:15" ht="15">
      <c r="A125" s="47"/>
      <c r="B125" s="48"/>
      <c r="C125" s="458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58"/>
    </row>
    <row r="126" spans="1:15" ht="12.75">
      <c r="A126" s="35"/>
      <c r="B126" s="304"/>
      <c r="C126" s="304"/>
      <c r="D126" s="35"/>
      <c r="E126" s="35"/>
      <c r="F126" s="35"/>
      <c r="G126" s="35"/>
      <c r="H126" s="35"/>
      <c r="I126" s="35"/>
      <c r="K126" s="35"/>
      <c r="L126" s="35"/>
      <c r="M126" s="35"/>
      <c r="N126" s="35"/>
      <c r="O126" s="66"/>
    </row>
    <row r="127" spans="1:15" ht="12.75">
      <c r="A127" s="35"/>
      <c r="B127" s="35"/>
      <c r="C127" s="35"/>
      <c r="D127" s="35"/>
      <c r="E127" s="35"/>
      <c r="F127" s="35"/>
      <c r="G127" s="35"/>
      <c r="H127" s="35"/>
      <c r="I127" s="35"/>
      <c r="K127" s="35"/>
      <c r="L127" s="35"/>
      <c r="M127" s="35"/>
      <c r="N127" s="35"/>
      <c r="O127" s="66"/>
    </row>
    <row r="128" spans="1:15" ht="12.75">
      <c r="A128" s="35"/>
      <c r="B128" s="35"/>
      <c r="C128" s="35"/>
      <c r="D128" s="35"/>
      <c r="E128" s="35"/>
      <c r="F128" s="35"/>
      <c r="G128" s="35"/>
      <c r="H128" s="35"/>
      <c r="I128" s="35"/>
      <c r="K128" s="35"/>
      <c r="L128" s="35"/>
      <c r="M128" s="35"/>
      <c r="N128" s="35"/>
      <c r="O128" s="66"/>
    </row>
    <row r="129" spans="1:15" ht="12.75">
      <c r="A129" s="35"/>
      <c r="B129" s="35"/>
      <c r="C129" s="35"/>
      <c r="D129" s="35"/>
      <c r="E129" s="35"/>
      <c r="F129" s="35"/>
      <c r="G129" s="35"/>
      <c r="H129" s="35"/>
      <c r="I129" s="35"/>
      <c r="K129" s="35"/>
      <c r="L129" s="35"/>
      <c r="M129" s="35"/>
      <c r="N129" s="35"/>
      <c r="O129" s="66"/>
    </row>
    <row r="130" spans="1:15" ht="12.75">
      <c r="A130" s="35"/>
      <c r="B130" s="35"/>
      <c r="C130" s="35"/>
      <c r="D130" s="35"/>
      <c r="E130" s="35"/>
      <c r="F130" s="35"/>
      <c r="G130" s="35"/>
      <c r="H130" s="35"/>
      <c r="I130" s="35"/>
      <c r="K130" s="35"/>
      <c r="L130" s="35"/>
      <c r="M130" s="35"/>
      <c r="N130" s="35"/>
      <c r="O130" s="66"/>
    </row>
    <row r="131" spans="1:15" ht="12.75">
      <c r="A131" s="35"/>
      <c r="B131" s="35"/>
      <c r="C131" s="35"/>
      <c r="D131" s="35"/>
      <c r="E131" s="35"/>
      <c r="F131" s="35"/>
      <c r="G131" s="35"/>
      <c r="H131" s="35"/>
      <c r="I131" s="35"/>
      <c r="K131" s="35"/>
      <c r="L131" s="35"/>
      <c r="M131" s="35"/>
      <c r="N131" s="35"/>
      <c r="O131" s="66"/>
    </row>
    <row r="132" spans="1:15" ht="12.75">
      <c r="A132" s="35"/>
      <c r="B132" s="35"/>
      <c r="C132" s="35"/>
      <c r="D132" s="35"/>
      <c r="E132" s="35"/>
      <c r="F132" s="35"/>
      <c r="G132" s="35"/>
      <c r="H132" s="35"/>
      <c r="I132" s="35"/>
      <c r="K132" s="35"/>
      <c r="L132" s="35"/>
      <c r="M132" s="35"/>
      <c r="N132" s="35"/>
      <c r="O132" s="66"/>
    </row>
    <row r="133" spans="1:15" ht="12.75">
      <c r="A133" s="35"/>
      <c r="B133" s="35"/>
      <c r="C133" s="35"/>
      <c r="D133" s="35"/>
      <c r="E133" s="35"/>
      <c r="F133" s="35"/>
      <c r="G133" s="35"/>
      <c r="H133" s="35"/>
      <c r="I133" s="35"/>
      <c r="K133" s="35"/>
      <c r="L133" s="35"/>
      <c r="M133" s="35"/>
      <c r="N133" s="35"/>
      <c r="O133" s="66"/>
    </row>
    <row r="134" spans="1:15" ht="12.75">
      <c r="A134" s="35"/>
      <c r="B134" s="35"/>
      <c r="C134" s="35"/>
      <c r="D134" s="35"/>
      <c r="E134" s="35"/>
      <c r="F134" s="35"/>
      <c r="G134" s="35"/>
      <c r="H134" s="35"/>
      <c r="I134" s="35"/>
      <c r="K134" s="35"/>
      <c r="L134" s="35"/>
      <c r="M134" s="35"/>
      <c r="N134" s="35"/>
      <c r="O134" s="66"/>
    </row>
    <row r="135" spans="1:15" ht="12.75">
      <c r="A135" s="35"/>
      <c r="B135" s="35"/>
      <c r="C135" s="35"/>
      <c r="D135" s="35"/>
      <c r="E135" s="35"/>
      <c r="F135" s="35"/>
      <c r="G135" s="35"/>
      <c r="H135" s="35"/>
      <c r="I135" s="35"/>
      <c r="K135" s="35"/>
      <c r="L135" s="35"/>
      <c r="M135" s="35"/>
      <c r="N135" s="35"/>
      <c r="O135" s="66"/>
    </row>
    <row r="136" spans="1:15" ht="12.75">
      <c r="A136" s="35"/>
      <c r="B136" s="35"/>
      <c r="C136" s="35"/>
      <c r="D136" s="35"/>
      <c r="E136" s="35"/>
      <c r="F136" s="35"/>
      <c r="G136" s="35"/>
      <c r="H136" s="35"/>
      <c r="I136" s="35"/>
      <c r="K136" s="35"/>
      <c r="L136" s="35"/>
      <c r="M136" s="35"/>
      <c r="N136" s="35"/>
      <c r="O136" s="66"/>
    </row>
    <row r="137" spans="1:15" ht="12.75">
      <c r="A137" s="35"/>
      <c r="B137" s="35"/>
      <c r="C137" s="35"/>
      <c r="D137" s="35"/>
      <c r="E137" s="35"/>
      <c r="F137" s="35"/>
      <c r="G137" s="35"/>
      <c r="H137" s="35"/>
      <c r="I137" s="35"/>
      <c r="K137" s="35"/>
      <c r="L137" s="35"/>
      <c r="M137" s="35"/>
      <c r="N137" s="35"/>
      <c r="O137" s="66"/>
    </row>
    <row r="138" spans="1:15" ht="12.75">
      <c r="A138" s="35"/>
      <c r="B138" s="35"/>
      <c r="C138" s="35"/>
      <c r="D138" s="35"/>
      <c r="E138" s="35"/>
      <c r="F138" s="35"/>
      <c r="G138" s="35"/>
      <c r="H138" s="35"/>
      <c r="I138" s="35"/>
      <c r="K138" s="35"/>
      <c r="L138" s="35"/>
      <c r="M138" s="35"/>
      <c r="N138" s="35"/>
      <c r="O138" s="66"/>
    </row>
    <row r="139" spans="1:15" ht="12.75">
      <c r="A139" s="35"/>
      <c r="B139" s="35"/>
      <c r="C139" s="35"/>
      <c r="D139" s="35"/>
      <c r="E139" s="35"/>
      <c r="F139" s="35"/>
      <c r="G139" s="35"/>
      <c r="H139" s="35"/>
      <c r="I139" s="35"/>
      <c r="K139" s="35"/>
      <c r="L139" s="35"/>
      <c r="M139" s="35"/>
      <c r="N139" s="35"/>
      <c r="O139" s="66"/>
    </row>
    <row r="140" spans="1:15" ht="12.75">
      <c r="A140" s="35"/>
      <c r="B140" s="35"/>
      <c r="C140" s="35"/>
      <c r="D140" s="35"/>
      <c r="E140" s="35"/>
      <c r="F140" s="35"/>
      <c r="G140" s="35"/>
      <c r="H140" s="35"/>
      <c r="I140" s="35"/>
      <c r="K140" s="35"/>
      <c r="L140" s="35"/>
      <c r="M140" s="35"/>
      <c r="N140" s="35"/>
      <c r="O140" s="66"/>
    </row>
    <row r="141" spans="1:15" ht="12.75">
      <c r="A141" s="35"/>
      <c r="B141" s="35"/>
      <c r="C141" s="35"/>
      <c r="D141" s="35"/>
      <c r="E141" s="35"/>
      <c r="F141" s="35"/>
      <c r="G141" s="35"/>
      <c r="H141" s="35"/>
      <c r="I141" s="35"/>
      <c r="K141" s="35"/>
      <c r="L141" s="35"/>
      <c r="M141" s="35"/>
      <c r="N141" s="35"/>
      <c r="O141" s="66"/>
    </row>
    <row r="142" spans="1:15" ht="12.75">
      <c r="A142" s="35"/>
      <c r="B142" s="35"/>
      <c r="C142" s="35"/>
      <c r="D142" s="35"/>
      <c r="E142" s="35"/>
      <c r="F142" s="35"/>
      <c r="G142" s="35"/>
      <c r="H142" s="35"/>
      <c r="I142" s="35"/>
      <c r="K142" s="35"/>
      <c r="L142" s="35"/>
      <c r="M142" s="35"/>
      <c r="N142" s="35"/>
      <c r="O142" s="66"/>
    </row>
    <row r="143" spans="1:15" ht="12.75">
      <c r="A143" s="35"/>
      <c r="B143" s="35"/>
      <c r="C143" s="35"/>
      <c r="D143" s="35"/>
      <c r="E143" s="35"/>
      <c r="F143" s="35"/>
      <c r="G143" s="35"/>
      <c r="H143" s="35"/>
      <c r="I143" s="35"/>
      <c r="K143" s="35"/>
      <c r="L143" s="35"/>
      <c r="M143" s="35"/>
      <c r="N143" s="35"/>
      <c r="O143" s="66"/>
    </row>
    <row r="144" spans="1:15" ht="12.75">
      <c r="A144" s="35"/>
      <c r="B144" s="35"/>
      <c r="C144" s="35"/>
      <c r="D144" s="35"/>
      <c r="E144" s="35"/>
      <c r="F144" s="35"/>
      <c r="G144" s="35"/>
      <c r="H144" s="35"/>
      <c r="I144" s="35"/>
      <c r="K144" s="35"/>
      <c r="L144" s="35"/>
      <c r="M144" s="35"/>
      <c r="N144" s="35"/>
      <c r="O144" s="66"/>
    </row>
    <row r="145" spans="1:15" ht="12.75">
      <c r="A145" s="35"/>
      <c r="B145" s="35"/>
      <c r="C145" s="35"/>
      <c r="D145" s="35"/>
      <c r="E145" s="35"/>
      <c r="F145" s="35"/>
      <c r="G145" s="35"/>
      <c r="H145" s="35"/>
      <c r="I145" s="35"/>
      <c r="K145" s="35"/>
      <c r="L145" s="35"/>
      <c r="M145" s="35"/>
      <c r="N145" s="35"/>
      <c r="O145" s="66"/>
    </row>
    <row r="146" spans="1:15" ht="12.75">
      <c r="A146" s="35"/>
      <c r="B146" s="35"/>
      <c r="C146" s="35"/>
      <c r="D146" s="35"/>
      <c r="E146" s="35"/>
      <c r="F146" s="35"/>
      <c r="G146" s="35"/>
      <c r="H146" s="35"/>
      <c r="I146" s="35"/>
      <c r="K146" s="35"/>
      <c r="L146" s="35"/>
      <c r="M146" s="35"/>
      <c r="N146" s="35"/>
      <c r="O146" s="66"/>
    </row>
    <row r="147" spans="1:15" ht="12.75">
      <c r="A147" s="35"/>
      <c r="B147" s="35"/>
      <c r="C147" s="35"/>
      <c r="D147" s="35"/>
      <c r="E147" s="35"/>
      <c r="F147" s="35"/>
      <c r="G147" s="35"/>
      <c r="H147" s="35"/>
      <c r="I147" s="35"/>
      <c r="K147" s="35"/>
      <c r="L147" s="35"/>
      <c r="M147" s="35"/>
      <c r="N147" s="35"/>
      <c r="O147" s="66"/>
    </row>
    <row r="148" spans="1:15" ht="12.75">
      <c r="A148" s="35"/>
      <c r="B148" s="35"/>
      <c r="C148" s="35"/>
      <c r="D148" s="35"/>
      <c r="E148" s="35"/>
      <c r="F148" s="35"/>
      <c r="G148" s="35"/>
      <c r="H148" s="35"/>
      <c r="I148" s="35"/>
      <c r="K148" s="35"/>
      <c r="L148" s="35"/>
      <c r="M148" s="35"/>
      <c r="N148" s="35"/>
      <c r="O148" s="66"/>
    </row>
    <row r="149" spans="1:15" ht="12.75">
      <c r="A149" s="35"/>
      <c r="B149" s="35"/>
      <c r="C149" s="35"/>
      <c r="D149" s="35"/>
      <c r="E149" s="35"/>
      <c r="F149" s="35"/>
      <c r="G149" s="35"/>
      <c r="H149" s="35"/>
      <c r="I149" s="35"/>
      <c r="K149" s="35"/>
      <c r="L149" s="35"/>
      <c r="M149" s="35"/>
      <c r="N149" s="35"/>
      <c r="O149" s="66"/>
    </row>
    <row r="150" spans="1:15" ht="12.75">
      <c r="A150" s="35"/>
      <c r="B150" s="35"/>
      <c r="C150" s="35"/>
      <c r="D150" s="35"/>
      <c r="E150" s="35"/>
      <c r="F150" s="35"/>
      <c r="G150" s="35"/>
      <c r="H150" s="35"/>
      <c r="I150" s="35"/>
      <c r="K150" s="35"/>
      <c r="L150" s="35"/>
      <c r="M150" s="35"/>
      <c r="N150" s="35"/>
      <c r="O150" s="66"/>
    </row>
    <row r="151" spans="1:15" ht="12.75">
      <c r="A151" s="35"/>
      <c r="B151" s="35"/>
      <c r="C151" s="35"/>
      <c r="D151" s="35"/>
      <c r="E151" s="35"/>
      <c r="F151" s="35"/>
      <c r="G151" s="35"/>
      <c r="H151" s="35"/>
      <c r="I151" s="35"/>
      <c r="K151" s="35"/>
      <c r="L151" s="35"/>
      <c r="M151" s="35"/>
      <c r="N151" s="35"/>
      <c r="O151" s="66"/>
    </row>
    <row r="152" spans="1:15" ht="12.75">
      <c r="A152" s="35"/>
      <c r="B152" s="35"/>
      <c r="C152" s="35"/>
      <c r="D152" s="35"/>
      <c r="E152" s="35"/>
      <c r="F152" s="35"/>
      <c r="G152" s="35"/>
      <c r="H152" s="35"/>
      <c r="I152" s="35"/>
      <c r="K152" s="35"/>
      <c r="L152" s="35"/>
      <c r="M152" s="35"/>
      <c r="N152" s="35"/>
      <c r="O152" s="66"/>
    </row>
    <row r="153" spans="1:15" ht="12.75">
      <c r="A153" s="35"/>
      <c r="B153" s="35"/>
      <c r="C153" s="35"/>
      <c r="D153" s="35"/>
      <c r="E153" s="35"/>
      <c r="F153" s="35"/>
      <c r="G153" s="35"/>
      <c r="H153" s="35"/>
      <c r="I153" s="35"/>
      <c r="K153" s="35"/>
      <c r="L153" s="35"/>
      <c r="M153" s="35"/>
      <c r="N153" s="35"/>
      <c r="O153" s="66"/>
    </row>
    <row r="154" spans="1:15" ht="12.75">
      <c r="A154" s="35"/>
      <c r="B154" s="35"/>
      <c r="C154" s="35"/>
      <c r="D154" s="35"/>
      <c r="E154" s="35"/>
      <c r="F154" s="35"/>
      <c r="G154" s="35"/>
      <c r="H154" s="35"/>
      <c r="I154" s="35"/>
      <c r="K154" s="35"/>
      <c r="L154" s="35"/>
      <c r="M154" s="35"/>
      <c r="N154" s="35"/>
      <c r="O154" s="66"/>
    </row>
    <row r="155" spans="1:15" ht="12.75">
      <c r="A155" s="35"/>
      <c r="B155" s="35"/>
      <c r="C155" s="35"/>
      <c r="D155" s="35"/>
      <c r="E155" s="35"/>
      <c r="F155" s="35"/>
      <c r="G155" s="35"/>
      <c r="H155" s="35"/>
      <c r="I155" s="35"/>
      <c r="K155" s="35"/>
      <c r="L155" s="35"/>
      <c r="M155" s="35"/>
      <c r="N155" s="35"/>
      <c r="O155" s="66"/>
    </row>
    <row r="156" spans="1:15" ht="12.75">
      <c r="A156" s="35"/>
      <c r="B156" s="35"/>
      <c r="C156" s="35"/>
      <c r="D156" s="35"/>
      <c r="E156" s="35"/>
      <c r="F156" s="35"/>
      <c r="G156" s="35"/>
      <c r="H156" s="35"/>
      <c r="I156" s="35"/>
      <c r="K156" s="35"/>
      <c r="L156" s="35"/>
      <c r="M156" s="35"/>
      <c r="N156" s="35"/>
      <c r="O156" s="66"/>
    </row>
    <row r="157" spans="1:15" ht="12.75">
      <c r="A157" s="35"/>
      <c r="B157" s="35"/>
      <c r="C157" s="35"/>
      <c r="D157" s="35"/>
      <c r="E157" s="35"/>
      <c r="F157" s="35"/>
      <c r="G157" s="35"/>
      <c r="H157" s="35"/>
      <c r="I157" s="35"/>
      <c r="K157" s="35"/>
      <c r="L157" s="35"/>
      <c r="M157" s="35"/>
      <c r="N157" s="35"/>
      <c r="O157" s="66"/>
    </row>
    <row r="158" spans="1:15" ht="12.75">
      <c r="A158" s="35"/>
      <c r="B158" s="35"/>
      <c r="C158" s="35"/>
      <c r="D158" s="35"/>
      <c r="E158" s="35"/>
      <c r="F158" s="35"/>
      <c r="G158" s="35"/>
      <c r="H158" s="35"/>
      <c r="I158" s="35"/>
      <c r="K158" s="35"/>
      <c r="L158" s="35"/>
      <c r="M158" s="35"/>
      <c r="N158" s="35"/>
      <c r="O158" s="66"/>
    </row>
    <row r="159" spans="1:15" ht="12.75">
      <c r="A159" s="35"/>
      <c r="B159" s="35"/>
      <c r="C159" s="35"/>
      <c r="D159" s="35"/>
      <c r="E159" s="35"/>
      <c r="F159" s="35"/>
      <c r="G159" s="35"/>
      <c r="H159" s="35"/>
      <c r="I159" s="35"/>
      <c r="K159" s="35"/>
      <c r="L159" s="35"/>
      <c r="M159" s="35"/>
      <c r="N159" s="35"/>
      <c r="O159" s="66"/>
    </row>
    <row r="160" spans="1:15" ht="12.75">
      <c r="A160" s="35"/>
      <c r="B160" s="35"/>
      <c r="C160" s="35"/>
      <c r="D160" s="35"/>
      <c r="E160" s="35"/>
      <c r="F160" s="35"/>
      <c r="G160" s="35"/>
      <c r="H160" s="35"/>
      <c r="I160" s="35"/>
      <c r="K160" s="35"/>
      <c r="L160" s="35"/>
      <c r="M160" s="35"/>
      <c r="N160" s="35"/>
      <c r="O160" s="66"/>
    </row>
    <row r="161" spans="1:15" ht="12.75">
      <c r="A161" s="35"/>
      <c r="B161" s="35"/>
      <c r="C161" s="35"/>
      <c r="D161" s="35"/>
      <c r="E161" s="35"/>
      <c r="F161" s="35"/>
      <c r="G161" s="35"/>
      <c r="H161" s="35"/>
      <c r="I161" s="35"/>
      <c r="K161" s="35"/>
      <c r="L161" s="35"/>
      <c r="M161" s="35"/>
      <c r="N161" s="35"/>
      <c r="O161" s="66"/>
    </row>
    <row r="162" spans="1:15" ht="12.75">
      <c r="A162" s="35"/>
      <c r="B162" s="35"/>
      <c r="C162" s="35"/>
      <c r="D162" s="35"/>
      <c r="E162" s="35"/>
      <c r="F162" s="35"/>
      <c r="G162" s="35"/>
      <c r="H162" s="35"/>
      <c r="I162" s="35"/>
      <c r="K162" s="35"/>
      <c r="L162" s="35"/>
      <c r="M162" s="35"/>
      <c r="N162" s="35"/>
      <c r="O162" s="66"/>
    </row>
    <row r="163" spans="1:15" ht="12.75">
      <c r="A163" s="35"/>
      <c r="B163" s="35"/>
      <c r="C163" s="35"/>
      <c r="D163" s="35"/>
      <c r="E163" s="35"/>
      <c r="F163" s="35"/>
      <c r="G163" s="35"/>
      <c r="H163" s="35"/>
      <c r="I163" s="35"/>
      <c r="K163" s="35"/>
      <c r="L163" s="35"/>
      <c r="M163" s="35"/>
      <c r="N163" s="35"/>
      <c r="O163" s="66"/>
    </row>
    <row r="164" spans="1:15" ht="12.75">
      <c r="A164" s="35"/>
      <c r="B164" s="35"/>
      <c r="C164" s="35"/>
      <c r="D164" s="35"/>
      <c r="E164" s="35"/>
      <c r="F164" s="35"/>
      <c r="G164" s="35"/>
      <c r="H164" s="35"/>
      <c r="I164" s="35"/>
      <c r="K164" s="35"/>
      <c r="L164" s="35"/>
      <c r="M164" s="35"/>
      <c r="N164" s="35"/>
      <c r="O164" s="66"/>
    </row>
    <row r="165" spans="1:15" ht="12.75">
      <c r="A165" s="35"/>
      <c r="B165" s="35"/>
      <c r="C165" s="35"/>
      <c r="D165" s="35"/>
      <c r="E165" s="35"/>
      <c r="F165" s="35"/>
      <c r="G165" s="35"/>
      <c r="H165" s="35"/>
      <c r="I165" s="35"/>
      <c r="K165" s="35"/>
      <c r="L165" s="35"/>
      <c r="M165" s="35"/>
      <c r="N165" s="35"/>
      <c r="O165" s="66"/>
    </row>
    <row r="166" spans="1:15" ht="12.75">
      <c r="A166" s="35"/>
      <c r="B166" s="35"/>
      <c r="C166" s="35"/>
      <c r="D166" s="35"/>
      <c r="E166" s="35"/>
      <c r="F166" s="35"/>
      <c r="G166" s="35"/>
      <c r="H166" s="35"/>
      <c r="I166" s="35"/>
      <c r="K166" s="35"/>
      <c r="L166" s="35"/>
      <c r="M166" s="35"/>
      <c r="N166" s="35"/>
      <c r="O166" s="66"/>
    </row>
    <row r="167" spans="1:15" ht="12.75">
      <c r="A167" s="35"/>
      <c r="B167" s="35"/>
      <c r="C167" s="35"/>
      <c r="D167" s="35"/>
      <c r="E167" s="35"/>
      <c r="F167" s="35"/>
      <c r="G167" s="35"/>
      <c r="H167" s="35"/>
      <c r="I167" s="35"/>
      <c r="K167" s="35"/>
      <c r="L167" s="35"/>
      <c r="M167" s="35"/>
      <c r="N167" s="35"/>
      <c r="O167" s="66"/>
    </row>
    <row r="168" spans="1:15" ht="12.75">
      <c r="A168" s="35"/>
      <c r="B168" s="35"/>
      <c r="C168" s="35"/>
      <c r="D168" s="35"/>
      <c r="E168" s="35"/>
      <c r="F168" s="35"/>
      <c r="G168" s="35"/>
      <c r="H168" s="35"/>
      <c r="I168" s="35"/>
      <c r="K168" s="35"/>
      <c r="L168" s="35"/>
      <c r="M168" s="35"/>
      <c r="N168" s="35"/>
      <c r="O168" s="66"/>
    </row>
    <row r="169" spans="1:15" ht="12.75">
      <c r="A169" s="35"/>
      <c r="B169" s="35"/>
      <c r="C169" s="35"/>
      <c r="D169" s="35"/>
      <c r="E169" s="35"/>
      <c r="F169" s="35"/>
      <c r="G169" s="35"/>
      <c r="H169" s="35"/>
      <c r="I169" s="35"/>
      <c r="K169" s="35"/>
      <c r="L169" s="35"/>
      <c r="M169" s="35"/>
      <c r="N169" s="35"/>
      <c r="O169" s="66"/>
    </row>
    <row r="170" spans="1:15" ht="12.75">
      <c r="A170" s="35"/>
      <c r="B170" s="35"/>
      <c r="C170" s="35"/>
      <c r="D170" s="35"/>
      <c r="E170" s="35"/>
      <c r="F170" s="35"/>
      <c r="G170" s="35"/>
      <c r="H170" s="35"/>
      <c r="I170" s="35"/>
      <c r="K170" s="35"/>
      <c r="L170" s="35"/>
      <c r="M170" s="35"/>
      <c r="N170" s="35"/>
      <c r="O170" s="66"/>
    </row>
    <row r="171" spans="1:15" ht="12.75">
      <c r="A171" s="35"/>
      <c r="B171" s="35"/>
      <c r="C171" s="35"/>
      <c r="D171" s="35"/>
      <c r="E171" s="35"/>
      <c r="F171" s="35"/>
      <c r="G171" s="35"/>
      <c r="H171" s="35"/>
      <c r="I171" s="35"/>
      <c r="K171" s="35"/>
      <c r="L171" s="35"/>
      <c r="M171" s="35"/>
      <c r="N171" s="35"/>
      <c r="O171" s="66"/>
    </row>
    <row r="172" spans="1:15" ht="12.75">
      <c r="A172" s="35"/>
      <c r="B172" s="35"/>
      <c r="C172" s="35"/>
      <c r="D172" s="35"/>
      <c r="E172" s="35"/>
      <c r="F172" s="35"/>
      <c r="G172" s="35"/>
      <c r="H172" s="35"/>
      <c r="I172" s="35"/>
      <c r="K172" s="35"/>
      <c r="L172" s="35"/>
      <c r="M172" s="35"/>
      <c r="N172" s="35"/>
      <c r="O172" s="66"/>
    </row>
    <row r="173" spans="1:15" ht="12.75">
      <c r="A173" s="35"/>
      <c r="B173" s="35"/>
      <c r="C173" s="35"/>
      <c r="D173" s="35"/>
      <c r="E173" s="35"/>
      <c r="F173" s="35"/>
      <c r="G173" s="35"/>
      <c r="H173" s="35"/>
      <c r="I173" s="35"/>
      <c r="K173" s="35"/>
      <c r="L173" s="35"/>
      <c r="M173" s="35"/>
      <c r="N173" s="35"/>
      <c r="O173" s="66"/>
    </row>
    <row r="174" spans="1:15" ht="12.75">
      <c r="A174" s="35"/>
      <c r="B174" s="35"/>
      <c r="C174" s="35"/>
      <c r="D174" s="35"/>
      <c r="E174" s="35"/>
      <c r="F174" s="35"/>
      <c r="G174" s="35"/>
      <c r="H174" s="35"/>
      <c r="I174" s="35"/>
      <c r="K174" s="35"/>
      <c r="L174" s="35"/>
      <c r="M174" s="35"/>
      <c r="N174" s="35"/>
      <c r="O174" s="66"/>
    </row>
    <row r="175" spans="1:15" ht="12.75">
      <c r="A175" s="35"/>
      <c r="B175" s="35"/>
      <c r="C175" s="35"/>
      <c r="D175" s="35"/>
      <c r="E175" s="35"/>
      <c r="F175" s="35"/>
      <c r="G175" s="35"/>
      <c r="H175" s="35"/>
      <c r="I175" s="35"/>
      <c r="K175" s="35"/>
      <c r="L175" s="35"/>
      <c r="M175" s="35"/>
      <c r="N175" s="35"/>
      <c r="O175" s="66"/>
    </row>
    <row r="176" spans="1:15" ht="12.75">
      <c r="A176" s="35"/>
      <c r="B176" s="35"/>
      <c r="C176" s="35"/>
      <c r="D176" s="35"/>
      <c r="E176" s="35"/>
      <c r="F176" s="35"/>
      <c r="G176" s="35"/>
      <c r="H176" s="35"/>
      <c r="I176" s="35"/>
      <c r="K176" s="35"/>
      <c r="L176" s="35"/>
      <c r="M176" s="35"/>
      <c r="N176" s="35"/>
      <c r="O176" s="66"/>
    </row>
    <row r="177" spans="1:15" ht="12.75">
      <c r="A177" s="35"/>
      <c r="B177" s="35"/>
      <c r="C177" s="35"/>
      <c r="D177" s="35"/>
      <c r="E177" s="35"/>
      <c r="F177" s="35"/>
      <c r="G177" s="35"/>
      <c r="H177" s="35"/>
      <c r="I177" s="35"/>
      <c r="K177" s="35"/>
      <c r="L177" s="35"/>
      <c r="M177" s="35"/>
      <c r="N177" s="35"/>
      <c r="O177" s="66"/>
    </row>
    <row r="178" spans="1:15" ht="12.75">
      <c r="A178" s="35"/>
      <c r="B178" s="35"/>
      <c r="C178" s="35"/>
      <c r="D178" s="35"/>
      <c r="E178" s="35"/>
      <c r="F178" s="35"/>
      <c r="G178" s="35"/>
      <c r="H178" s="35"/>
      <c r="I178" s="35"/>
      <c r="K178" s="35"/>
      <c r="L178" s="35"/>
      <c r="M178" s="35"/>
      <c r="N178" s="35"/>
      <c r="O178" s="66"/>
    </row>
    <row r="179" spans="1:15" ht="12.75">
      <c r="A179" s="35"/>
      <c r="B179" s="35"/>
      <c r="C179" s="35"/>
      <c r="D179" s="35"/>
      <c r="E179" s="35"/>
      <c r="F179" s="35"/>
      <c r="G179" s="35"/>
      <c r="H179" s="35"/>
      <c r="I179" s="35"/>
      <c r="K179" s="35"/>
      <c r="L179" s="35"/>
      <c r="M179" s="35"/>
      <c r="N179" s="35"/>
      <c r="O179" s="66"/>
    </row>
    <row r="180" spans="1:15" ht="12.75">
      <c r="A180" s="35"/>
      <c r="B180" s="35"/>
      <c r="C180" s="35"/>
      <c r="D180" s="35"/>
      <c r="E180" s="35"/>
      <c r="F180" s="35"/>
      <c r="G180" s="35"/>
      <c r="H180" s="35"/>
      <c r="I180" s="35"/>
      <c r="K180" s="35"/>
      <c r="L180" s="35"/>
      <c r="M180" s="35"/>
      <c r="N180" s="35"/>
      <c r="O180" s="66"/>
    </row>
    <row r="181" spans="1:15" ht="12.75">
      <c r="A181" s="35"/>
      <c r="B181" s="35"/>
      <c r="C181" s="35"/>
      <c r="D181" s="35"/>
      <c r="E181" s="35"/>
      <c r="F181" s="35"/>
      <c r="G181" s="35"/>
      <c r="H181" s="35"/>
      <c r="I181" s="35"/>
      <c r="K181" s="35"/>
      <c r="L181" s="35"/>
      <c r="M181" s="35"/>
      <c r="N181" s="35"/>
      <c r="O181" s="66"/>
    </row>
    <row r="182" spans="1:15" ht="12.75">
      <c r="A182" s="35"/>
      <c r="B182" s="35"/>
      <c r="C182" s="35"/>
      <c r="D182" s="35"/>
      <c r="E182" s="35"/>
      <c r="F182" s="35"/>
      <c r="G182" s="35"/>
      <c r="H182" s="35"/>
      <c r="I182" s="35"/>
      <c r="K182" s="35"/>
      <c r="L182" s="35"/>
      <c r="M182" s="35"/>
      <c r="N182" s="35"/>
      <c r="O182" s="66"/>
    </row>
    <row r="183" spans="1:15" ht="12.75">
      <c r="A183" s="35"/>
      <c r="B183" s="35"/>
      <c r="C183" s="35"/>
      <c r="D183" s="35"/>
      <c r="E183" s="35"/>
      <c r="F183" s="35"/>
      <c r="G183" s="35"/>
      <c r="H183" s="35"/>
      <c r="I183" s="35"/>
      <c r="K183" s="35"/>
      <c r="L183" s="35"/>
      <c r="M183" s="35"/>
      <c r="N183" s="35"/>
      <c r="O183" s="66"/>
    </row>
    <row r="184" spans="1:15" ht="12.75">
      <c r="A184" s="35"/>
      <c r="B184" s="35"/>
      <c r="C184" s="35"/>
      <c r="D184" s="35"/>
      <c r="E184" s="35"/>
      <c r="F184" s="35"/>
      <c r="G184" s="35"/>
      <c r="H184" s="35"/>
      <c r="I184" s="35"/>
      <c r="K184" s="35"/>
      <c r="L184" s="35"/>
      <c r="M184" s="35"/>
      <c r="N184" s="35"/>
      <c r="O184" s="66"/>
    </row>
    <row r="185" spans="1:15" ht="12.75">
      <c r="A185" s="35"/>
      <c r="B185" s="35"/>
      <c r="C185" s="35"/>
      <c r="D185" s="35"/>
      <c r="E185" s="35"/>
      <c r="F185" s="35"/>
      <c r="G185" s="35"/>
      <c r="H185" s="35"/>
      <c r="I185" s="35"/>
      <c r="K185" s="35"/>
      <c r="L185" s="35"/>
      <c r="M185" s="35"/>
      <c r="N185" s="35"/>
      <c r="O185" s="66"/>
    </row>
    <row r="186" spans="1:15" ht="12.75">
      <c r="A186" s="35"/>
      <c r="B186" s="35"/>
      <c r="C186" s="35"/>
      <c r="D186" s="35"/>
      <c r="E186" s="35"/>
      <c r="F186" s="35"/>
      <c r="G186" s="35"/>
      <c r="H186" s="35"/>
      <c r="I186" s="35"/>
      <c r="K186" s="35"/>
      <c r="L186" s="35"/>
      <c r="M186" s="35"/>
      <c r="N186" s="35"/>
      <c r="O186" s="66"/>
    </row>
    <row r="187" spans="1:15" ht="12.75">
      <c r="A187" s="35"/>
      <c r="B187" s="35"/>
      <c r="C187" s="35"/>
      <c r="D187" s="35"/>
      <c r="E187" s="35"/>
      <c r="F187" s="35"/>
      <c r="G187" s="35"/>
      <c r="H187" s="35"/>
      <c r="I187" s="35"/>
      <c r="K187" s="35"/>
      <c r="L187" s="35"/>
      <c r="M187" s="35"/>
      <c r="N187" s="35"/>
      <c r="O187" s="66"/>
    </row>
    <row r="188" spans="1:15" ht="12.75">
      <c r="A188" s="35"/>
      <c r="B188" s="35"/>
      <c r="C188" s="35"/>
      <c r="D188" s="35"/>
      <c r="E188" s="35"/>
      <c r="F188" s="35"/>
      <c r="G188" s="35"/>
      <c r="H188" s="35"/>
      <c r="I188" s="35"/>
      <c r="K188" s="35"/>
      <c r="L188" s="35"/>
      <c r="M188" s="35"/>
      <c r="N188" s="35"/>
      <c r="O188" s="66"/>
    </row>
    <row r="189" spans="1:15" ht="12.75">
      <c r="A189" s="35"/>
      <c r="B189" s="35"/>
      <c r="C189" s="35"/>
      <c r="D189" s="35"/>
      <c r="E189" s="35"/>
      <c r="F189" s="35"/>
      <c r="G189" s="35"/>
      <c r="H189" s="35"/>
      <c r="I189" s="35"/>
      <c r="K189" s="35"/>
      <c r="L189" s="35"/>
      <c r="M189" s="35"/>
      <c r="N189" s="35"/>
      <c r="O189" s="66"/>
    </row>
    <row r="190" spans="1:15" ht="12.75">
      <c r="A190" s="35"/>
      <c r="B190" s="35"/>
      <c r="C190" s="35"/>
      <c r="D190" s="35"/>
      <c r="E190" s="35"/>
      <c r="F190" s="35"/>
      <c r="G190" s="35"/>
      <c r="H190" s="35"/>
      <c r="I190" s="35"/>
      <c r="K190" s="35"/>
      <c r="L190" s="35"/>
      <c r="M190" s="35"/>
      <c r="N190" s="35"/>
      <c r="O190" s="66"/>
    </row>
    <row r="191" spans="1:15" ht="12.75">
      <c r="A191" s="35"/>
      <c r="B191" s="35"/>
      <c r="C191" s="35"/>
      <c r="D191" s="35"/>
      <c r="E191" s="35"/>
      <c r="F191" s="35"/>
      <c r="G191" s="35"/>
      <c r="H191" s="35"/>
      <c r="I191" s="35"/>
      <c r="K191" s="35"/>
      <c r="L191" s="35"/>
      <c r="M191" s="35"/>
      <c r="N191" s="35"/>
      <c r="O191" s="66"/>
    </row>
    <row r="192" spans="1:15" ht="12.75">
      <c r="A192" s="35"/>
      <c r="B192" s="35"/>
      <c r="C192" s="35"/>
      <c r="D192" s="35"/>
      <c r="E192" s="35"/>
      <c r="F192" s="35"/>
      <c r="G192" s="35"/>
      <c r="H192" s="35"/>
      <c r="I192" s="35"/>
      <c r="K192" s="35"/>
      <c r="L192" s="35"/>
      <c r="M192" s="35"/>
      <c r="N192" s="35"/>
      <c r="O192" s="66"/>
    </row>
    <row r="193" spans="1:15" ht="12.75">
      <c r="A193" s="35"/>
      <c r="B193" s="35"/>
      <c r="C193" s="35"/>
      <c r="D193" s="35"/>
      <c r="E193" s="35"/>
      <c r="F193" s="35"/>
      <c r="G193" s="35"/>
      <c r="H193" s="35"/>
      <c r="I193" s="35"/>
      <c r="K193" s="35"/>
      <c r="L193" s="35"/>
      <c r="M193" s="35"/>
      <c r="N193" s="35"/>
      <c r="O193" s="66"/>
    </row>
    <row r="194" spans="1:15" ht="12.75">
      <c r="A194" s="35"/>
      <c r="B194" s="35"/>
      <c r="C194" s="35"/>
      <c r="D194" s="35"/>
      <c r="E194" s="35"/>
      <c r="F194" s="35"/>
      <c r="G194" s="35"/>
      <c r="H194" s="35"/>
      <c r="I194" s="35"/>
      <c r="K194" s="35"/>
      <c r="L194" s="35"/>
      <c r="M194" s="35"/>
      <c r="N194" s="35"/>
      <c r="O194" s="66"/>
    </row>
    <row r="195" spans="1:15" ht="12.75">
      <c r="A195" s="35"/>
      <c r="B195" s="35"/>
      <c r="C195" s="35"/>
      <c r="D195" s="35"/>
      <c r="E195" s="35"/>
      <c r="F195" s="35"/>
      <c r="G195" s="35"/>
      <c r="H195" s="35"/>
      <c r="I195" s="35"/>
      <c r="K195" s="35"/>
      <c r="L195" s="35"/>
      <c r="M195" s="35"/>
      <c r="N195" s="35"/>
      <c r="O195" s="66"/>
    </row>
    <row r="196" spans="1:15" ht="12.75">
      <c r="A196" s="35"/>
      <c r="B196" s="35"/>
      <c r="C196" s="35"/>
      <c r="D196" s="35"/>
      <c r="E196" s="35"/>
      <c r="F196" s="35"/>
      <c r="G196" s="35"/>
      <c r="H196" s="35"/>
      <c r="I196" s="35"/>
      <c r="K196" s="35"/>
      <c r="L196" s="35"/>
      <c r="M196" s="35"/>
      <c r="N196" s="35"/>
      <c r="O196" s="66"/>
    </row>
    <row r="197" spans="1:15" ht="12.75">
      <c r="A197" s="35"/>
      <c r="B197" s="35"/>
      <c r="C197" s="35"/>
      <c r="D197" s="35"/>
      <c r="E197" s="35"/>
      <c r="F197" s="35"/>
      <c r="G197" s="35"/>
      <c r="H197" s="35"/>
      <c r="I197" s="35"/>
      <c r="K197" s="35"/>
      <c r="L197" s="35"/>
      <c r="M197" s="35"/>
      <c r="N197" s="35"/>
      <c r="O197" s="66"/>
    </row>
    <row r="198" spans="1:15" ht="12.75">
      <c r="A198" s="35"/>
      <c r="B198" s="35"/>
      <c r="C198" s="35"/>
      <c r="D198" s="35"/>
      <c r="E198" s="35"/>
      <c r="F198" s="35"/>
      <c r="G198" s="35"/>
      <c r="H198" s="35"/>
      <c r="I198" s="35"/>
      <c r="K198" s="35"/>
      <c r="L198" s="35"/>
      <c r="M198" s="35"/>
      <c r="N198" s="35"/>
      <c r="O198" s="66"/>
    </row>
    <row r="199" spans="1:15" ht="12.75">
      <c r="A199" s="35"/>
      <c r="B199" s="35"/>
      <c r="C199" s="35"/>
      <c r="D199" s="35"/>
      <c r="E199" s="35"/>
      <c r="F199" s="35"/>
      <c r="G199" s="35"/>
      <c r="H199" s="35"/>
      <c r="I199" s="35"/>
      <c r="K199" s="35"/>
      <c r="L199" s="35"/>
      <c r="M199" s="35"/>
      <c r="N199" s="35"/>
      <c r="O199" s="66"/>
    </row>
    <row r="200" spans="1:15" ht="12.75">
      <c r="A200" s="35"/>
      <c r="B200" s="35"/>
      <c r="C200" s="35"/>
      <c r="D200" s="35"/>
      <c r="E200" s="35"/>
      <c r="F200" s="35"/>
      <c r="G200" s="35"/>
      <c r="H200" s="35"/>
      <c r="I200" s="35"/>
      <c r="K200" s="35"/>
      <c r="L200" s="35"/>
      <c r="M200" s="35"/>
      <c r="N200" s="35"/>
      <c r="O200" s="66"/>
    </row>
    <row r="201" spans="1:15" ht="12.75">
      <c r="A201" s="35"/>
      <c r="B201" s="35"/>
      <c r="C201" s="35"/>
      <c r="D201" s="35"/>
      <c r="E201" s="35"/>
      <c r="F201" s="35"/>
      <c r="G201" s="35"/>
      <c r="H201" s="35"/>
      <c r="I201" s="35"/>
      <c r="K201" s="35"/>
      <c r="L201" s="35"/>
      <c r="M201" s="35"/>
      <c r="N201" s="35"/>
      <c r="O201" s="66"/>
    </row>
    <row r="202" spans="1:15" ht="12.75">
      <c r="A202" s="35"/>
      <c r="B202" s="35"/>
      <c r="C202" s="35"/>
      <c r="D202" s="35"/>
      <c r="E202" s="35"/>
      <c r="F202" s="35"/>
      <c r="G202" s="35"/>
      <c r="H202" s="35"/>
      <c r="I202" s="35"/>
      <c r="K202" s="35"/>
      <c r="L202" s="35"/>
      <c r="M202" s="35"/>
      <c r="N202" s="35"/>
      <c r="O202" s="66"/>
    </row>
    <row r="203" spans="1:15" ht="12.75">
      <c r="A203" s="35"/>
      <c r="B203" s="35"/>
      <c r="C203" s="35"/>
      <c r="D203" s="35"/>
      <c r="E203" s="35"/>
      <c r="F203" s="35"/>
      <c r="G203" s="35"/>
      <c r="H203" s="35"/>
      <c r="I203" s="35"/>
      <c r="K203" s="35"/>
      <c r="L203" s="35"/>
      <c r="M203" s="35"/>
      <c r="N203" s="35"/>
      <c r="O203" s="66"/>
    </row>
    <row r="204" spans="1:15" ht="12.75">
      <c r="A204" s="35"/>
      <c r="B204" s="35"/>
      <c r="C204" s="35"/>
      <c r="D204" s="35"/>
      <c r="E204" s="35"/>
      <c r="F204" s="35"/>
      <c r="G204" s="35"/>
      <c r="H204" s="35"/>
      <c r="I204" s="35"/>
      <c r="K204" s="35"/>
      <c r="L204" s="35"/>
      <c r="M204" s="35"/>
      <c r="N204" s="35"/>
      <c r="O204" s="66"/>
    </row>
    <row r="205" spans="1:15" ht="12.75">
      <c r="A205" s="35"/>
      <c r="B205" s="35"/>
      <c r="C205" s="35"/>
      <c r="D205" s="35"/>
      <c r="E205" s="35"/>
      <c r="F205" s="35"/>
      <c r="G205" s="35"/>
      <c r="H205" s="35"/>
      <c r="I205" s="35"/>
      <c r="K205" s="35"/>
      <c r="L205" s="35"/>
      <c r="M205" s="35"/>
      <c r="N205" s="35"/>
      <c r="O205" s="66"/>
    </row>
    <row r="206" spans="1:15" ht="12.75">
      <c r="A206" s="35"/>
      <c r="B206" s="35"/>
      <c r="C206" s="35"/>
      <c r="D206" s="35"/>
      <c r="E206" s="35"/>
      <c r="F206" s="35"/>
      <c r="G206" s="35"/>
      <c r="H206" s="35"/>
      <c r="I206" s="35"/>
      <c r="K206" s="35"/>
      <c r="L206" s="35"/>
      <c r="M206" s="35"/>
      <c r="N206" s="35"/>
      <c r="O206" s="66"/>
    </row>
    <row r="207" spans="1:15" ht="12.75">
      <c r="A207" s="35"/>
      <c r="B207" s="35"/>
      <c r="C207" s="35"/>
      <c r="D207" s="35"/>
      <c r="E207" s="35"/>
      <c r="F207" s="35"/>
      <c r="G207" s="35"/>
      <c r="H207" s="35"/>
      <c r="I207" s="35"/>
      <c r="K207" s="35"/>
      <c r="L207" s="35"/>
      <c r="M207" s="35"/>
      <c r="N207" s="35"/>
      <c r="O207" s="66"/>
    </row>
    <row r="208" spans="1:15" ht="12.75">
      <c r="A208" s="35"/>
      <c r="B208" s="35"/>
      <c r="C208" s="35"/>
      <c r="D208" s="35"/>
      <c r="E208" s="35"/>
      <c r="F208" s="35"/>
      <c r="G208" s="35"/>
      <c r="H208" s="35"/>
      <c r="I208" s="35"/>
      <c r="K208" s="35"/>
      <c r="L208" s="35"/>
      <c r="M208" s="35"/>
      <c r="N208" s="35"/>
      <c r="O208" s="66"/>
    </row>
    <row r="209" spans="1:15" ht="12.75">
      <c r="A209" s="35"/>
      <c r="B209" s="35"/>
      <c r="C209" s="35"/>
      <c r="D209" s="35"/>
      <c r="E209" s="35"/>
      <c r="F209" s="35"/>
      <c r="G209" s="35"/>
      <c r="H209" s="35"/>
      <c r="I209" s="35"/>
      <c r="K209" s="35"/>
      <c r="L209" s="35"/>
      <c r="M209" s="35"/>
      <c r="N209" s="35"/>
      <c r="O209" s="66"/>
    </row>
    <row r="210" spans="1:15" ht="12.75">
      <c r="A210" s="35"/>
      <c r="B210" s="35"/>
      <c r="C210" s="35"/>
      <c r="D210" s="35"/>
      <c r="E210" s="35"/>
      <c r="F210" s="35"/>
      <c r="G210" s="35"/>
      <c r="H210" s="35"/>
      <c r="I210" s="35"/>
      <c r="K210" s="35"/>
      <c r="L210" s="35"/>
      <c r="M210" s="35"/>
      <c r="N210" s="35"/>
      <c r="O210" s="66"/>
    </row>
    <row r="211" spans="1:15" ht="12.75">
      <c r="A211" s="35"/>
      <c r="B211" s="35"/>
      <c r="C211" s="35"/>
      <c r="D211" s="35"/>
      <c r="E211" s="35"/>
      <c r="F211" s="35"/>
      <c r="G211" s="35"/>
      <c r="H211" s="35"/>
      <c r="I211" s="35"/>
      <c r="K211" s="35"/>
      <c r="L211" s="35"/>
      <c r="M211" s="35"/>
      <c r="N211" s="35"/>
      <c r="O211" s="66"/>
    </row>
    <row r="212" spans="1:15" ht="12.75">
      <c r="A212" s="35"/>
      <c r="B212" s="35"/>
      <c r="C212" s="35"/>
      <c r="D212" s="35"/>
      <c r="E212" s="35"/>
      <c r="F212" s="35"/>
      <c r="G212" s="35"/>
      <c r="H212" s="35"/>
      <c r="I212" s="35"/>
      <c r="K212" s="35"/>
      <c r="L212" s="35"/>
      <c r="M212" s="35"/>
      <c r="N212" s="35"/>
      <c r="O212" s="66"/>
    </row>
    <row r="213" spans="1:15" ht="12.75">
      <c r="A213" s="35"/>
      <c r="B213" s="35"/>
      <c r="C213" s="35"/>
      <c r="D213" s="35"/>
      <c r="E213" s="35"/>
      <c r="F213" s="35"/>
      <c r="G213" s="35"/>
      <c r="H213" s="35"/>
      <c r="I213" s="35"/>
      <c r="K213" s="35"/>
      <c r="L213" s="35"/>
      <c r="M213" s="35"/>
      <c r="N213" s="35"/>
      <c r="O213" s="66"/>
    </row>
    <row r="214" spans="1:15" ht="12.75">
      <c r="A214" s="35"/>
      <c r="B214" s="35"/>
      <c r="C214" s="35"/>
      <c r="D214" s="35"/>
      <c r="E214" s="35"/>
      <c r="F214" s="35"/>
      <c r="G214" s="35"/>
      <c r="H214" s="35"/>
      <c r="I214" s="35"/>
      <c r="K214" s="35"/>
      <c r="L214" s="35"/>
      <c r="M214" s="35"/>
      <c r="N214" s="35"/>
      <c r="O214" s="66"/>
    </row>
    <row r="215" spans="1:15" ht="12.75">
      <c r="A215" s="35"/>
      <c r="B215" s="35"/>
      <c r="C215" s="35"/>
      <c r="D215" s="35"/>
      <c r="E215" s="35"/>
      <c r="F215" s="35"/>
      <c r="G215" s="35"/>
      <c r="H215" s="35"/>
      <c r="I215" s="35"/>
      <c r="K215" s="35"/>
      <c r="L215" s="35"/>
      <c r="M215" s="35"/>
      <c r="N215" s="35"/>
      <c r="O215" s="66"/>
    </row>
    <row r="216" spans="1:15" ht="12.75">
      <c r="A216" s="35"/>
      <c r="B216" s="35"/>
      <c r="C216" s="35"/>
      <c r="D216" s="35"/>
      <c r="E216" s="35"/>
      <c r="F216" s="35"/>
      <c r="G216" s="35"/>
      <c r="H216" s="35"/>
      <c r="I216" s="35"/>
      <c r="K216" s="35"/>
      <c r="L216" s="35"/>
      <c r="M216" s="35"/>
      <c r="N216" s="35"/>
      <c r="O216" s="66"/>
    </row>
    <row r="217" spans="1:15" ht="12.75">
      <c r="A217" s="35"/>
      <c r="B217" s="35"/>
      <c r="C217" s="35"/>
      <c r="D217" s="35"/>
      <c r="E217" s="35"/>
      <c r="F217" s="35"/>
      <c r="G217" s="35"/>
      <c r="H217" s="35"/>
      <c r="I217" s="35"/>
      <c r="K217" s="35"/>
      <c r="L217" s="35"/>
      <c r="M217" s="35"/>
      <c r="N217" s="35"/>
      <c r="O217" s="66"/>
    </row>
    <row r="218" spans="1:15" ht="12.75">
      <c r="A218" s="35"/>
      <c r="B218" s="35"/>
      <c r="C218" s="35"/>
      <c r="D218" s="35"/>
      <c r="E218" s="35"/>
      <c r="F218" s="35"/>
      <c r="G218" s="35"/>
      <c r="H218" s="35"/>
      <c r="I218" s="35"/>
      <c r="K218" s="35"/>
      <c r="L218" s="35"/>
      <c r="M218" s="35"/>
      <c r="N218" s="35"/>
      <c r="O218" s="66"/>
    </row>
    <row r="219" spans="1:15" ht="12.75">
      <c r="A219" s="35"/>
      <c r="B219" s="35"/>
      <c r="C219" s="35"/>
      <c r="D219" s="35"/>
      <c r="E219" s="35"/>
      <c r="F219" s="35"/>
      <c r="G219" s="35"/>
      <c r="H219" s="35"/>
      <c r="I219" s="35"/>
      <c r="K219" s="35"/>
      <c r="L219" s="35"/>
      <c r="M219" s="35"/>
      <c r="N219" s="35"/>
      <c r="O219" s="66"/>
    </row>
    <row r="220" spans="1:15" ht="12.75">
      <c r="A220" s="35"/>
      <c r="B220" s="35"/>
      <c r="C220" s="35"/>
      <c r="D220" s="35"/>
      <c r="E220" s="35"/>
      <c r="F220" s="35"/>
      <c r="G220" s="35"/>
      <c r="H220" s="35"/>
      <c r="I220" s="35"/>
      <c r="K220" s="35"/>
      <c r="L220" s="35"/>
      <c r="M220" s="35"/>
      <c r="N220" s="35"/>
      <c r="O220" s="66"/>
    </row>
    <row r="221" spans="1:15" ht="12.75">
      <c r="A221" s="35"/>
      <c r="B221" s="35"/>
      <c r="C221" s="35"/>
      <c r="D221" s="35"/>
      <c r="E221" s="35"/>
      <c r="F221" s="35"/>
      <c r="G221" s="35"/>
      <c r="H221" s="35"/>
      <c r="I221" s="35"/>
      <c r="K221" s="35"/>
      <c r="L221" s="35"/>
      <c r="M221" s="35"/>
      <c r="N221" s="35"/>
      <c r="O221" s="66"/>
    </row>
    <row r="222" spans="1:15" ht="12.75">
      <c r="A222" s="35"/>
      <c r="B222" s="35"/>
      <c r="C222" s="35"/>
      <c r="D222" s="35"/>
      <c r="E222" s="35"/>
      <c r="F222" s="35"/>
      <c r="G222" s="35"/>
      <c r="H222" s="35"/>
      <c r="I222" s="35"/>
      <c r="K222" s="35"/>
      <c r="L222" s="35"/>
      <c r="M222" s="35"/>
      <c r="N222" s="35"/>
      <c r="O222" s="66"/>
    </row>
    <row r="223" spans="1:15" ht="12.75">
      <c r="A223" s="35"/>
      <c r="B223" s="35"/>
      <c r="C223" s="35"/>
      <c r="D223" s="35"/>
      <c r="E223" s="35"/>
      <c r="F223" s="35"/>
      <c r="G223" s="35"/>
      <c r="H223" s="35"/>
      <c r="I223" s="35"/>
      <c r="K223" s="35"/>
      <c r="L223" s="35"/>
      <c r="M223" s="35"/>
      <c r="N223" s="35"/>
      <c r="O223" s="66"/>
    </row>
    <row r="224" spans="1:15" ht="12.75">
      <c r="A224" s="35"/>
      <c r="B224" s="35"/>
      <c r="C224" s="35"/>
      <c r="D224" s="35"/>
      <c r="E224" s="35"/>
      <c r="F224" s="35"/>
      <c r="G224" s="35"/>
      <c r="H224" s="35"/>
      <c r="I224" s="35"/>
      <c r="K224" s="35"/>
      <c r="L224" s="35"/>
      <c r="M224" s="35"/>
      <c r="N224" s="35"/>
      <c r="O224" s="66"/>
    </row>
    <row r="225" spans="1:15" ht="12.75">
      <c r="A225" s="35"/>
      <c r="B225" s="35"/>
      <c r="C225" s="35"/>
      <c r="D225" s="35"/>
      <c r="E225" s="35"/>
      <c r="F225" s="35"/>
      <c r="G225" s="35"/>
      <c r="H225" s="35"/>
      <c r="I225" s="35"/>
      <c r="K225" s="35"/>
      <c r="L225" s="35"/>
      <c r="M225" s="35"/>
      <c r="N225" s="35"/>
      <c r="O225" s="66"/>
    </row>
    <row r="226" spans="1:15" ht="12.75">
      <c r="A226" s="35"/>
      <c r="B226" s="35"/>
      <c r="C226" s="35"/>
      <c r="D226" s="35"/>
      <c r="E226" s="35"/>
      <c r="F226" s="35"/>
      <c r="G226" s="35"/>
      <c r="H226" s="35"/>
      <c r="I226" s="35"/>
      <c r="K226" s="35"/>
      <c r="L226" s="35"/>
      <c r="M226" s="35"/>
      <c r="N226" s="35"/>
      <c r="O226" s="66"/>
    </row>
    <row r="227" spans="1:15" ht="12.75">
      <c r="A227" s="35"/>
      <c r="B227" s="35"/>
      <c r="C227" s="35"/>
      <c r="D227" s="35"/>
      <c r="E227" s="35"/>
      <c r="F227" s="35"/>
      <c r="G227" s="35"/>
      <c r="H227" s="35"/>
      <c r="I227" s="35"/>
      <c r="K227" s="35"/>
      <c r="L227" s="35"/>
      <c r="M227" s="35"/>
      <c r="N227" s="35"/>
      <c r="O227" s="66"/>
    </row>
    <row r="228" spans="1:15" ht="12.75">
      <c r="A228" s="35"/>
      <c r="B228" s="35"/>
      <c r="C228" s="35"/>
      <c r="D228" s="35"/>
      <c r="E228" s="35"/>
      <c r="F228" s="35"/>
      <c r="G228" s="35"/>
      <c r="H228" s="35"/>
      <c r="I228" s="35"/>
      <c r="K228" s="35"/>
      <c r="L228" s="35"/>
      <c r="M228" s="35"/>
      <c r="N228" s="35"/>
      <c r="O228" s="66"/>
    </row>
    <row r="229" spans="1:15" ht="12.75">
      <c r="A229" s="35"/>
      <c r="B229" s="35"/>
      <c r="C229" s="35"/>
      <c r="D229" s="35"/>
      <c r="E229" s="35"/>
      <c r="F229" s="35"/>
      <c r="G229" s="35"/>
      <c r="H229" s="35"/>
      <c r="I229" s="35"/>
      <c r="K229" s="35"/>
      <c r="L229" s="35"/>
      <c r="M229" s="35"/>
      <c r="N229" s="35"/>
      <c r="O229" s="66"/>
    </row>
    <row r="230" spans="1:15" ht="12.75">
      <c r="A230" s="35"/>
      <c r="B230" s="35"/>
      <c r="C230" s="35"/>
      <c r="D230" s="35"/>
      <c r="E230" s="35"/>
      <c r="F230" s="35"/>
      <c r="G230" s="35"/>
      <c r="H230" s="35"/>
      <c r="I230" s="35"/>
      <c r="K230" s="35"/>
      <c r="L230" s="35"/>
      <c r="M230" s="35"/>
      <c r="N230" s="35"/>
      <c r="O230" s="66"/>
    </row>
    <row r="231" spans="1:15" ht="12.75">
      <c r="A231" s="35"/>
      <c r="B231" s="35"/>
      <c r="C231" s="35"/>
      <c r="D231" s="35"/>
      <c r="E231" s="35"/>
      <c r="F231" s="35"/>
      <c r="G231" s="35"/>
      <c r="H231" s="35"/>
      <c r="I231" s="35"/>
      <c r="K231" s="35"/>
      <c r="L231" s="35"/>
      <c r="M231" s="35"/>
      <c r="N231" s="35"/>
      <c r="O231" s="66"/>
    </row>
    <row r="232" spans="1:15" ht="12.75">
      <c r="A232" s="35"/>
      <c r="B232" s="35"/>
      <c r="C232" s="35"/>
      <c r="D232" s="35"/>
      <c r="E232" s="35"/>
      <c r="F232" s="35"/>
      <c r="G232" s="35"/>
      <c r="H232" s="35"/>
      <c r="I232" s="35"/>
      <c r="K232" s="35"/>
      <c r="L232" s="35"/>
      <c r="M232" s="35"/>
      <c r="N232" s="35"/>
      <c r="O232" s="66"/>
    </row>
    <row r="233" spans="1:15" ht="12.75">
      <c r="A233" s="35"/>
      <c r="B233" s="35"/>
      <c r="C233" s="35"/>
      <c r="D233" s="35"/>
      <c r="E233" s="35"/>
      <c r="F233" s="35"/>
      <c r="G233" s="35"/>
      <c r="H233" s="35"/>
      <c r="I233" s="35"/>
      <c r="K233" s="35"/>
      <c r="L233" s="35"/>
      <c r="M233" s="35"/>
      <c r="N233" s="35"/>
      <c r="O233" s="66"/>
    </row>
    <row r="234" spans="1:15" ht="12.75">
      <c r="A234" s="35"/>
      <c r="B234" s="35"/>
      <c r="C234" s="35"/>
      <c r="D234" s="35"/>
      <c r="E234" s="35"/>
      <c r="F234" s="35"/>
      <c r="G234" s="35"/>
      <c r="H234" s="35"/>
      <c r="I234" s="35"/>
      <c r="K234" s="35"/>
      <c r="L234" s="35"/>
      <c r="M234" s="35"/>
      <c r="N234" s="35"/>
      <c r="O234" s="66"/>
    </row>
    <row r="235" spans="1:15" ht="12.75">
      <c r="A235" s="35"/>
      <c r="B235" s="35"/>
      <c r="C235" s="35"/>
      <c r="D235" s="35"/>
      <c r="E235" s="35"/>
      <c r="F235" s="35"/>
      <c r="G235" s="35"/>
      <c r="H235" s="35"/>
      <c r="I235" s="35"/>
      <c r="K235" s="35"/>
      <c r="L235" s="35"/>
      <c r="M235" s="35"/>
      <c r="N235" s="35"/>
      <c r="O235" s="66"/>
    </row>
    <row r="236" spans="1:15" ht="12.75">
      <c r="A236" s="35"/>
      <c r="B236" s="35"/>
      <c r="C236" s="35"/>
      <c r="D236" s="35"/>
      <c r="E236" s="35"/>
      <c r="F236" s="35"/>
      <c r="G236" s="35"/>
      <c r="H236" s="35"/>
      <c r="I236" s="35"/>
      <c r="K236" s="35"/>
      <c r="L236" s="35"/>
      <c r="M236" s="35"/>
      <c r="N236" s="35"/>
      <c r="O236" s="66"/>
    </row>
    <row r="237" spans="1:15" ht="12.75">
      <c r="A237" s="35"/>
      <c r="B237" s="35"/>
      <c r="C237" s="35"/>
      <c r="D237" s="35"/>
      <c r="E237" s="35"/>
      <c r="F237" s="35"/>
      <c r="G237" s="35"/>
      <c r="H237" s="35"/>
      <c r="I237" s="35"/>
      <c r="K237" s="35"/>
      <c r="L237" s="35"/>
      <c r="M237" s="35"/>
      <c r="N237" s="35"/>
      <c r="O237" s="66"/>
    </row>
  </sheetData>
  <sheetProtection/>
  <mergeCells count="4">
    <mergeCell ref="C6:O6"/>
    <mergeCell ref="L1:O3"/>
    <mergeCell ref="A6:A7"/>
    <mergeCell ref="B6:B7"/>
  </mergeCells>
  <printOptions/>
  <pageMargins left="0.75" right="0.75" top="0.5" bottom="0.51" header="0.5" footer="0.5"/>
  <pageSetup horizontalDpi="600" verticalDpi="600" orientation="portrait" paperSize="9" scale="48" r:id="rId1"/>
  <colBreaks count="1" manualBreakCount="1">
    <brk id="15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R70"/>
  <sheetViews>
    <sheetView view="pageBreakPreview" zoomScale="70" zoomScaleSheetLayoutView="70" zoomScalePageLayoutView="0" workbookViewId="0" topLeftCell="A6">
      <selection activeCell="R61" sqref="R61"/>
    </sheetView>
  </sheetViews>
  <sheetFormatPr defaultColWidth="9.140625" defaultRowHeight="12.75"/>
  <cols>
    <col min="1" max="1" width="7.421875" style="7" customWidth="1"/>
    <col min="2" max="2" width="42.421875" style="7" customWidth="1"/>
    <col min="3" max="3" width="14.140625" style="70" customWidth="1"/>
    <col min="4" max="4" width="8.8515625" style="70" customWidth="1"/>
    <col min="5" max="5" width="8.28125" style="70" customWidth="1"/>
    <col min="6" max="6" width="7.28125" style="70" customWidth="1"/>
    <col min="7" max="7" width="6.57421875" style="70" customWidth="1"/>
    <col min="8" max="8" width="6.00390625" style="70" customWidth="1"/>
    <col min="9" max="9" width="6.7109375" style="70" customWidth="1"/>
    <col min="10" max="10" width="7.140625" style="70" customWidth="1"/>
    <col min="11" max="11" width="8.140625" style="70" customWidth="1"/>
    <col min="12" max="12" width="9.140625" style="70" customWidth="1"/>
    <col min="13" max="13" width="8.57421875" style="70" customWidth="1"/>
    <col min="14" max="14" width="9.140625" style="70" customWidth="1"/>
    <col min="15" max="15" width="12.7109375" style="25" customWidth="1"/>
    <col min="16" max="16" width="11.8515625" style="7" customWidth="1"/>
    <col min="17" max="17" width="13.28125" style="7" bestFit="1" customWidth="1"/>
    <col min="18" max="16384" width="9.140625" style="7" customWidth="1"/>
  </cols>
  <sheetData>
    <row r="1" spans="1:17" ht="9" customHeight="1">
      <c r="A1" s="2"/>
      <c r="L1" s="479" t="s">
        <v>182</v>
      </c>
      <c r="M1" s="479"/>
      <c r="N1" s="479"/>
      <c r="O1" s="479"/>
      <c r="P1" s="31"/>
      <c r="Q1" s="23"/>
    </row>
    <row r="2" spans="1:17" ht="26.25" customHeight="1">
      <c r="A2" s="2"/>
      <c r="L2" s="479"/>
      <c r="M2" s="479"/>
      <c r="N2" s="479"/>
      <c r="O2" s="479"/>
      <c r="P2" s="31"/>
      <c r="Q2" s="23"/>
    </row>
    <row r="3" spans="1:17" ht="19.5" customHeight="1">
      <c r="A3" s="2"/>
      <c r="L3" s="479"/>
      <c r="M3" s="479"/>
      <c r="N3" s="479"/>
      <c r="O3" s="479"/>
      <c r="P3" s="31"/>
      <c r="Q3" s="23"/>
    </row>
    <row r="4" spans="1:17" ht="12.75" customHeight="1">
      <c r="A4" s="2"/>
      <c r="L4" s="72"/>
      <c r="M4" s="72"/>
      <c r="N4" s="72"/>
      <c r="O4" s="30"/>
      <c r="P4" s="33"/>
      <c r="Q4" s="23"/>
    </row>
    <row r="5" spans="1:17" s="217" customFormat="1" ht="18.75">
      <c r="A5" s="211"/>
      <c r="B5" s="211" t="s">
        <v>181</v>
      </c>
      <c r="C5" s="212"/>
      <c r="D5" s="212"/>
      <c r="E5" s="212"/>
      <c r="F5" s="212"/>
      <c r="G5" s="212"/>
      <c r="H5" s="212"/>
      <c r="I5" s="212"/>
      <c r="J5" s="212"/>
      <c r="K5" s="213"/>
      <c r="L5" s="213"/>
      <c r="M5" s="214"/>
      <c r="N5" s="214"/>
      <c r="O5" s="215"/>
      <c r="P5" s="216"/>
      <c r="Q5" s="215"/>
    </row>
    <row r="6" spans="1:17" s="217" customFormat="1" ht="6.75" customHeight="1">
      <c r="A6" s="218"/>
      <c r="B6" s="218"/>
      <c r="C6" s="212"/>
      <c r="D6" s="213"/>
      <c r="E6" s="213"/>
      <c r="F6" s="213"/>
      <c r="G6" s="213"/>
      <c r="H6" s="213"/>
      <c r="I6" s="213"/>
      <c r="J6" s="213"/>
      <c r="K6" s="213"/>
      <c r="L6" s="213"/>
      <c r="M6" s="214"/>
      <c r="N6" s="214"/>
      <c r="O6" s="215"/>
      <c r="P6" s="216"/>
      <c r="Q6" s="215"/>
    </row>
    <row r="7" spans="1:15" s="217" customFormat="1" ht="20.25" customHeight="1">
      <c r="A7" s="483" t="s">
        <v>0</v>
      </c>
      <c r="B7" s="483" t="s">
        <v>1</v>
      </c>
      <c r="C7" s="482" t="s">
        <v>52</v>
      </c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</row>
    <row r="8" spans="1:16" s="217" customFormat="1" ht="28.5" customHeight="1">
      <c r="A8" s="484"/>
      <c r="B8" s="484"/>
      <c r="C8" s="219" t="s">
        <v>33</v>
      </c>
      <c r="D8" s="219" t="s">
        <v>34</v>
      </c>
      <c r="E8" s="219" t="s">
        <v>35</v>
      </c>
      <c r="F8" s="219" t="s">
        <v>36</v>
      </c>
      <c r="G8" s="219" t="s">
        <v>37</v>
      </c>
      <c r="H8" s="219" t="s">
        <v>38</v>
      </c>
      <c r="I8" s="219" t="s">
        <v>39</v>
      </c>
      <c r="J8" s="219" t="s">
        <v>40</v>
      </c>
      <c r="K8" s="219" t="s">
        <v>41</v>
      </c>
      <c r="L8" s="219" t="s">
        <v>42</v>
      </c>
      <c r="M8" s="219" t="s">
        <v>43</v>
      </c>
      <c r="N8" s="219" t="s">
        <v>44</v>
      </c>
      <c r="O8" s="219" t="s">
        <v>48</v>
      </c>
      <c r="P8" s="220"/>
    </row>
    <row r="9" spans="1:16" s="217" customFormat="1" ht="18.75" customHeight="1">
      <c r="A9" s="221" t="s">
        <v>4</v>
      </c>
      <c r="B9" s="222" t="s">
        <v>120</v>
      </c>
      <c r="C9" s="223">
        <f>C10+C16+C18+C24+C20+C22</f>
        <v>224.5</v>
      </c>
      <c r="D9" s="223">
        <f aca="true" t="shared" si="0" ref="D9:N9">D10+D16+D18+D24+D20+D22</f>
        <v>188</v>
      </c>
      <c r="E9" s="223">
        <f>E10+E16+E18+E24+E20+E22</f>
        <v>172.1</v>
      </c>
      <c r="F9" s="223">
        <f t="shared" si="0"/>
        <v>98.80000000000001</v>
      </c>
      <c r="G9" s="223">
        <f t="shared" si="0"/>
        <v>0</v>
      </c>
      <c r="H9" s="223">
        <f t="shared" si="0"/>
        <v>0</v>
      </c>
      <c r="I9" s="223">
        <f t="shared" si="0"/>
        <v>0</v>
      </c>
      <c r="J9" s="223">
        <f t="shared" si="0"/>
        <v>0</v>
      </c>
      <c r="K9" s="223">
        <f t="shared" si="0"/>
        <v>1.5</v>
      </c>
      <c r="L9" s="223">
        <f t="shared" si="0"/>
        <v>100.30000000000001</v>
      </c>
      <c r="M9" s="223">
        <f t="shared" si="0"/>
        <v>152.6</v>
      </c>
      <c r="N9" s="223">
        <f t="shared" si="0"/>
        <v>194.39999999999998</v>
      </c>
      <c r="O9" s="223">
        <f>SUM(C9:N9)</f>
        <v>1132.2</v>
      </c>
      <c r="P9" s="220"/>
    </row>
    <row r="10" spans="1:18" s="227" customFormat="1" ht="25.5" customHeight="1">
      <c r="A10" s="224"/>
      <c r="B10" s="224" t="s">
        <v>138</v>
      </c>
      <c r="C10" s="225">
        <f>SUM(C11:C14)</f>
        <v>144</v>
      </c>
      <c r="D10" s="225">
        <f aca="true" t="shared" si="1" ref="D10:N10">SUM(D11:D14)</f>
        <v>128</v>
      </c>
      <c r="E10" s="225">
        <f t="shared" si="1"/>
        <v>123</v>
      </c>
      <c r="F10" s="225">
        <f t="shared" si="1"/>
        <v>74.9</v>
      </c>
      <c r="G10" s="225">
        <f t="shared" si="1"/>
        <v>0</v>
      </c>
      <c r="H10" s="225">
        <f t="shared" si="1"/>
        <v>0</v>
      </c>
      <c r="I10" s="225">
        <f t="shared" si="1"/>
        <v>0</v>
      </c>
      <c r="J10" s="225">
        <f t="shared" si="1"/>
        <v>0</v>
      </c>
      <c r="K10" s="225">
        <f t="shared" si="1"/>
        <v>0</v>
      </c>
      <c r="L10" s="225">
        <f t="shared" si="1"/>
        <v>75.10000000000001</v>
      </c>
      <c r="M10" s="225">
        <f t="shared" si="1"/>
        <v>107.5</v>
      </c>
      <c r="N10" s="225">
        <f t="shared" si="1"/>
        <v>137.7</v>
      </c>
      <c r="O10" s="225">
        <f>SUM(C10:N10)</f>
        <v>790.2</v>
      </c>
      <c r="P10" s="226"/>
      <c r="Q10" s="296"/>
      <c r="R10" s="297"/>
    </row>
    <row r="11" spans="1:18" s="234" customFormat="1" ht="25.5" customHeight="1">
      <c r="A11" s="228"/>
      <c r="B11" s="229" t="s">
        <v>5</v>
      </c>
      <c r="C11" s="230">
        <v>134</v>
      </c>
      <c r="D11" s="230">
        <v>122</v>
      </c>
      <c r="E11" s="230">
        <v>117</v>
      </c>
      <c r="F11" s="230">
        <v>70</v>
      </c>
      <c r="G11" s="241">
        <v>0</v>
      </c>
      <c r="H11" s="241">
        <v>0</v>
      </c>
      <c r="I11" s="241">
        <v>0</v>
      </c>
      <c r="J11" s="241">
        <v>0</v>
      </c>
      <c r="K11" s="241">
        <v>0</v>
      </c>
      <c r="L11" s="230">
        <v>70.2</v>
      </c>
      <c r="M11" s="230">
        <v>100</v>
      </c>
      <c r="N11" s="230">
        <v>128</v>
      </c>
      <c r="O11" s="231">
        <f>SUM(C11:N11)</f>
        <v>741.2</v>
      </c>
      <c r="P11" s="232"/>
      <c r="Q11" s="233"/>
      <c r="R11" s="233"/>
    </row>
    <row r="12" spans="1:18" s="234" customFormat="1" ht="20.25" customHeight="1">
      <c r="A12" s="228"/>
      <c r="B12" s="235" t="s">
        <v>72</v>
      </c>
      <c r="C12" s="230">
        <v>5</v>
      </c>
      <c r="D12" s="230">
        <v>3</v>
      </c>
      <c r="E12" s="230">
        <v>3</v>
      </c>
      <c r="F12" s="230">
        <v>2.4</v>
      </c>
      <c r="G12" s="241">
        <v>0</v>
      </c>
      <c r="H12" s="241">
        <v>0</v>
      </c>
      <c r="I12" s="241">
        <v>0</v>
      </c>
      <c r="J12" s="241">
        <v>0</v>
      </c>
      <c r="K12" s="241">
        <v>0</v>
      </c>
      <c r="L12" s="230">
        <v>2.4</v>
      </c>
      <c r="M12" s="230">
        <v>3.5</v>
      </c>
      <c r="N12" s="230">
        <v>4.7</v>
      </c>
      <c r="O12" s="231">
        <f>SUM(C12:N12)</f>
        <v>24</v>
      </c>
      <c r="P12" s="232"/>
      <c r="Q12" s="233"/>
      <c r="R12" s="233"/>
    </row>
    <row r="13" spans="1:18" s="234" customFormat="1" ht="20.25" customHeight="1">
      <c r="A13" s="228"/>
      <c r="B13" s="236" t="s">
        <v>126</v>
      </c>
      <c r="C13" s="237">
        <v>5</v>
      </c>
      <c r="D13" s="237">
        <v>3</v>
      </c>
      <c r="E13" s="237">
        <v>3</v>
      </c>
      <c r="F13" s="237">
        <v>2.5</v>
      </c>
      <c r="G13" s="241">
        <v>0</v>
      </c>
      <c r="H13" s="241">
        <v>0</v>
      </c>
      <c r="I13" s="241">
        <v>0</v>
      </c>
      <c r="J13" s="241">
        <v>0</v>
      </c>
      <c r="K13" s="241">
        <v>0</v>
      </c>
      <c r="L13" s="237">
        <v>2.5</v>
      </c>
      <c r="M13" s="237">
        <v>4</v>
      </c>
      <c r="N13" s="237">
        <v>5</v>
      </c>
      <c r="O13" s="231">
        <f>SUM(C13:N13)</f>
        <v>25</v>
      </c>
      <c r="P13" s="238"/>
      <c r="Q13" s="233"/>
      <c r="R13" s="233"/>
    </row>
    <row r="14" spans="1:18" s="234" customFormat="1" ht="1.5" customHeight="1" hidden="1">
      <c r="A14" s="228"/>
      <c r="B14" s="235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1"/>
      <c r="P14" s="238"/>
      <c r="Q14" s="233"/>
      <c r="R14" s="233"/>
    </row>
    <row r="15" spans="1:18" s="234" customFormat="1" ht="1.5" customHeight="1" hidden="1">
      <c r="A15" s="228"/>
      <c r="B15" s="235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1"/>
      <c r="P15" s="238"/>
      <c r="Q15" s="233"/>
      <c r="R15" s="233"/>
    </row>
    <row r="16" spans="1:18" s="227" customFormat="1" ht="39.75" customHeight="1">
      <c r="A16" s="224"/>
      <c r="B16" s="224" t="s">
        <v>146</v>
      </c>
      <c r="C16" s="225">
        <f>+C17</f>
        <v>16.2</v>
      </c>
      <c r="D16" s="225">
        <f aca="true" t="shared" si="2" ref="D16:N16">+D17</f>
        <v>10.5</v>
      </c>
      <c r="E16" s="225">
        <f t="shared" si="2"/>
        <v>7</v>
      </c>
      <c r="F16" s="225">
        <f t="shared" si="2"/>
        <v>5</v>
      </c>
      <c r="G16" s="225">
        <v>0</v>
      </c>
      <c r="H16" s="225">
        <f t="shared" si="2"/>
        <v>0</v>
      </c>
      <c r="I16" s="225">
        <f t="shared" si="2"/>
        <v>0</v>
      </c>
      <c r="J16" s="225">
        <f t="shared" si="2"/>
        <v>0</v>
      </c>
      <c r="K16" s="225">
        <f t="shared" si="2"/>
        <v>0</v>
      </c>
      <c r="L16" s="225">
        <f t="shared" si="2"/>
        <v>4.7</v>
      </c>
      <c r="M16" s="225">
        <f t="shared" si="2"/>
        <v>8</v>
      </c>
      <c r="N16" s="225">
        <f t="shared" si="2"/>
        <v>10</v>
      </c>
      <c r="O16" s="225">
        <f>+O17</f>
        <v>61.400000000000006</v>
      </c>
      <c r="P16" s="226"/>
      <c r="Q16" s="297"/>
      <c r="R16" s="297"/>
    </row>
    <row r="17" spans="1:18" s="217" customFormat="1" ht="24" customHeight="1">
      <c r="A17" s="239"/>
      <c r="B17" s="240" t="s">
        <v>5</v>
      </c>
      <c r="C17" s="241">
        <v>16.2</v>
      </c>
      <c r="D17" s="241">
        <v>10.5</v>
      </c>
      <c r="E17" s="241">
        <v>7</v>
      </c>
      <c r="F17" s="241">
        <v>5</v>
      </c>
      <c r="G17" s="241">
        <v>0</v>
      </c>
      <c r="H17" s="241">
        <v>0</v>
      </c>
      <c r="I17" s="241">
        <v>0</v>
      </c>
      <c r="J17" s="241">
        <v>0</v>
      </c>
      <c r="K17" s="241">
        <v>0</v>
      </c>
      <c r="L17" s="241">
        <v>4.7</v>
      </c>
      <c r="M17" s="241">
        <v>8</v>
      </c>
      <c r="N17" s="241">
        <v>10</v>
      </c>
      <c r="O17" s="242">
        <f>SUM(C17:N17)</f>
        <v>61.400000000000006</v>
      </c>
      <c r="P17" s="220"/>
      <c r="Q17" s="233"/>
      <c r="R17" s="298"/>
    </row>
    <row r="18" spans="1:18" s="227" customFormat="1" ht="42.75" customHeight="1">
      <c r="A18" s="224"/>
      <c r="B18" s="224" t="s">
        <v>147</v>
      </c>
      <c r="C18" s="225">
        <f aca="true" t="shared" si="3" ref="C18:N18">SUM(C19:C19)</f>
        <v>14.3</v>
      </c>
      <c r="D18" s="225">
        <f t="shared" si="3"/>
        <v>8.4</v>
      </c>
      <c r="E18" s="225">
        <f t="shared" si="3"/>
        <v>5.3</v>
      </c>
      <c r="F18" s="225">
        <f t="shared" si="3"/>
        <v>3.5</v>
      </c>
      <c r="G18" s="225">
        <f t="shared" si="3"/>
        <v>0</v>
      </c>
      <c r="H18" s="225">
        <f t="shared" si="3"/>
        <v>0</v>
      </c>
      <c r="I18" s="225">
        <f t="shared" si="3"/>
        <v>0</v>
      </c>
      <c r="J18" s="225">
        <f t="shared" si="3"/>
        <v>0</v>
      </c>
      <c r="K18" s="225">
        <f t="shared" si="3"/>
        <v>0</v>
      </c>
      <c r="L18" s="225">
        <f t="shared" si="3"/>
        <v>3.9</v>
      </c>
      <c r="M18" s="225">
        <f t="shared" si="3"/>
        <v>6</v>
      </c>
      <c r="N18" s="225">
        <f t="shared" si="3"/>
        <v>6.7</v>
      </c>
      <c r="O18" s="225">
        <f>SUM(O19:O19)</f>
        <v>48.10000000000001</v>
      </c>
      <c r="P18" s="226"/>
      <c r="Q18" s="297"/>
      <c r="R18" s="297"/>
    </row>
    <row r="19" spans="1:18" s="217" customFormat="1" ht="27" customHeight="1">
      <c r="A19" s="243"/>
      <c r="B19" s="240" t="s">
        <v>5</v>
      </c>
      <c r="C19" s="244">
        <v>14.3</v>
      </c>
      <c r="D19" s="244">
        <v>8.4</v>
      </c>
      <c r="E19" s="244">
        <v>5.3</v>
      </c>
      <c r="F19" s="244">
        <v>3.5</v>
      </c>
      <c r="G19" s="244">
        <v>0</v>
      </c>
      <c r="H19" s="244">
        <v>0</v>
      </c>
      <c r="I19" s="244">
        <v>0</v>
      </c>
      <c r="J19" s="244">
        <v>0</v>
      </c>
      <c r="K19" s="244">
        <v>0</v>
      </c>
      <c r="L19" s="244">
        <v>3.9</v>
      </c>
      <c r="M19" s="244">
        <v>6</v>
      </c>
      <c r="N19" s="244">
        <v>6.7</v>
      </c>
      <c r="O19" s="245">
        <f>SUM(C19:N19)</f>
        <v>48.10000000000001</v>
      </c>
      <c r="P19" s="220"/>
      <c r="Q19" s="233"/>
      <c r="R19" s="298"/>
    </row>
    <row r="20" spans="1:18" s="217" customFormat="1" ht="41.25" customHeight="1">
      <c r="A20" s="246"/>
      <c r="B20" s="247" t="s">
        <v>157</v>
      </c>
      <c r="C20" s="225">
        <f>C21</f>
        <v>20.3</v>
      </c>
      <c r="D20" s="225">
        <f>D21</f>
        <v>15</v>
      </c>
      <c r="E20" s="225">
        <f aca="true" t="shared" si="4" ref="E20:N20">E21</f>
        <v>13.1</v>
      </c>
      <c r="F20" s="225">
        <f t="shared" si="4"/>
        <v>5</v>
      </c>
      <c r="G20" s="225">
        <f t="shared" si="4"/>
        <v>0</v>
      </c>
      <c r="H20" s="225">
        <f t="shared" si="4"/>
        <v>0</v>
      </c>
      <c r="I20" s="225">
        <f t="shared" si="4"/>
        <v>0</v>
      </c>
      <c r="J20" s="225">
        <f t="shared" si="4"/>
        <v>0</v>
      </c>
      <c r="K20" s="225">
        <f t="shared" si="4"/>
        <v>1.5</v>
      </c>
      <c r="L20" s="225">
        <f t="shared" si="4"/>
        <v>7.2</v>
      </c>
      <c r="M20" s="225">
        <f t="shared" si="4"/>
        <v>14.2</v>
      </c>
      <c r="N20" s="225">
        <f t="shared" si="4"/>
        <v>18.6</v>
      </c>
      <c r="O20" s="225">
        <f>SUM(C20:N20)</f>
        <v>94.9</v>
      </c>
      <c r="P20" s="220"/>
      <c r="Q20" s="233"/>
      <c r="R20" s="298"/>
    </row>
    <row r="21" spans="1:18" s="217" customFormat="1" ht="24.75" customHeight="1">
      <c r="A21" s="248"/>
      <c r="B21" s="240" t="s">
        <v>5</v>
      </c>
      <c r="C21" s="249">
        <v>20.3</v>
      </c>
      <c r="D21" s="249">
        <v>15</v>
      </c>
      <c r="E21" s="249">
        <v>13.1</v>
      </c>
      <c r="F21" s="249">
        <v>5</v>
      </c>
      <c r="G21" s="249">
        <v>0</v>
      </c>
      <c r="H21" s="249">
        <v>0</v>
      </c>
      <c r="I21" s="249">
        <v>0</v>
      </c>
      <c r="J21" s="249">
        <v>0</v>
      </c>
      <c r="K21" s="249">
        <v>1.5</v>
      </c>
      <c r="L21" s="249">
        <v>7.2</v>
      </c>
      <c r="M21" s="249">
        <v>14.2</v>
      </c>
      <c r="N21" s="249">
        <v>18.6</v>
      </c>
      <c r="O21" s="250">
        <f>SUM(C21:N21)</f>
        <v>94.9</v>
      </c>
      <c r="P21" s="220"/>
      <c r="Q21" s="233"/>
      <c r="R21" s="298"/>
    </row>
    <row r="22" spans="1:18" s="217" customFormat="1" ht="28.5" customHeight="1">
      <c r="A22" s="224"/>
      <c r="B22" s="224" t="s">
        <v>154</v>
      </c>
      <c r="C22" s="225">
        <f aca="true" t="shared" si="5" ref="C22:N24">SUM(C23:C23)</f>
        <v>17.5</v>
      </c>
      <c r="D22" s="225">
        <f t="shared" si="5"/>
        <v>15</v>
      </c>
      <c r="E22" s="225">
        <f t="shared" si="5"/>
        <v>13.5</v>
      </c>
      <c r="F22" s="225">
        <f t="shared" si="5"/>
        <v>3.7</v>
      </c>
      <c r="G22" s="225">
        <f t="shared" si="5"/>
        <v>0</v>
      </c>
      <c r="H22" s="225">
        <f t="shared" si="5"/>
        <v>0</v>
      </c>
      <c r="I22" s="225">
        <f t="shared" si="5"/>
        <v>0</v>
      </c>
      <c r="J22" s="225">
        <f t="shared" si="5"/>
        <v>0</v>
      </c>
      <c r="K22" s="225">
        <f t="shared" si="5"/>
        <v>0</v>
      </c>
      <c r="L22" s="225">
        <f t="shared" si="5"/>
        <v>5.6</v>
      </c>
      <c r="M22" s="225">
        <f t="shared" si="5"/>
        <v>11.2</v>
      </c>
      <c r="N22" s="225">
        <f t="shared" si="5"/>
        <v>14.9</v>
      </c>
      <c r="O22" s="225">
        <f>SUM(O23:O23)</f>
        <v>81.4</v>
      </c>
      <c r="P22" s="220"/>
      <c r="Q22" s="233"/>
      <c r="R22" s="298"/>
    </row>
    <row r="23" spans="1:18" s="217" customFormat="1" ht="24.75" customHeight="1">
      <c r="A23" s="248"/>
      <c r="B23" s="240" t="s">
        <v>5</v>
      </c>
      <c r="C23" s="249">
        <v>17.5</v>
      </c>
      <c r="D23" s="249">
        <v>15</v>
      </c>
      <c r="E23" s="249">
        <v>13.5</v>
      </c>
      <c r="F23" s="249">
        <v>3.7</v>
      </c>
      <c r="G23" s="249">
        <v>0</v>
      </c>
      <c r="H23" s="249">
        <v>0</v>
      </c>
      <c r="I23" s="249">
        <v>0</v>
      </c>
      <c r="J23" s="249">
        <v>0</v>
      </c>
      <c r="K23" s="249">
        <v>0</v>
      </c>
      <c r="L23" s="249">
        <v>5.6</v>
      </c>
      <c r="M23" s="249">
        <v>11.2</v>
      </c>
      <c r="N23" s="249">
        <v>14.9</v>
      </c>
      <c r="O23" s="250">
        <f>SUM(C23:N23)</f>
        <v>81.4</v>
      </c>
      <c r="P23" s="220"/>
      <c r="Q23" s="233"/>
      <c r="R23" s="298"/>
    </row>
    <row r="24" spans="1:18" s="227" customFormat="1" ht="29.25" customHeight="1">
      <c r="A24" s="224"/>
      <c r="B24" s="224" t="s">
        <v>148</v>
      </c>
      <c r="C24" s="225">
        <f t="shared" si="5"/>
        <v>12.2</v>
      </c>
      <c r="D24" s="225">
        <f t="shared" si="5"/>
        <v>11.1</v>
      </c>
      <c r="E24" s="225">
        <f t="shared" si="5"/>
        <v>10.2</v>
      </c>
      <c r="F24" s="225">
        <f t="shared" si="5"/>
        <v>6.7</v>
      </c>
      <c r="G24" s="225">
        <f t="shared" si="5"/>
        <v>0</v>
      </c>
      <c r="H24" s="225">
        <f t="shared" si="5"/>
        <v>0</v>
      </c>
      <c r="I24" s="225">
        <f t="shared" si="5"/>
        <v>0</v>
      </c>
      <c r="J24" s="225">
        <f t="shared" si="5"/>
        <v>0</v>
      </c>
      <c r="K24" s="225">
        <f t="shared" si="5"/>
        <v>0</v>
      </c>
      <c r="L24" s="225">
        <f t="shared" si="5"/>
        <v>3.8</v>
      </c>
      <c r="M24" s="225">
        <f t="shared" si="5"/>
        <v>5.7</v>
      </c>
      <c r="N24" s="225">
        <f t="shared" si="5"/>
        <v>6.5</v>
      </c>
      <c r="O24" s="225">
        <f>SUM(O25:O25)</f>
        <v>56.2</v>
      </c>
      <c r="P24" s="226"/>
      <c r="Q24" s="297"/>
      <c r="R24" s="297"/>
    </row>
    <row r="25" spans="1:18" s="217" customFormat="1" ht="21.75" customHeight="1">
      <c r="A25" s="243"/>
      <c r="B25" s="248" t="s">
        <v>5</v>
      </c>
      <c r="C25" s="249">
        <v>12.2</v>
      </c>
      <c r="D25" s="249">
        <v>11.1</v>
      </c>
      <c r="E25" s="249">
        <v>10.2</v>
      </c>
      <c r="F25" s="249">
        <v>6.7</v>
      </c>
      <c r="G25" s="249">
        <v>0</v>
      </c>
      <c r="H25" s="249">
        <v>0</v>
      </c>
      <c r="I25" s="249">
        <v>0</v>
      </c>
      <c r="J25" s="249">
        <v>0</v>
      </c>
      <c r="K25" s="249">
        <v>0</v>
      </c>
      <c r="L25" s="249">
        <v>3.8</v>
      </c>
      <c r="M25" s="249">
        <v>5.7</v>
      </c>
      <c r="N25" s="249">
        <v>6.5</v>
      </c>
      <c r="O25" s="250">
        <f aca="true" t="shared" si="6" ref="O25:O31">SUM(C25:N25)</f>
        <v>56.2</v>
      </c>
      <c r="P25" s="220"/>
      <c r="Q25" s="270"/>
      <c r="R25" s="270"/>
    </row>
    <row r="26" spans="1:18" s="252" customFormat="1" ht="49.5" customHeight="1">
      <c r="A26" s="221" t="s">
        <v>6</v>
      </c>
      <c r="B26" s="221" t="s">
        <v>144</v>
      </c>
      <c r="C26" s="251">
        <f aca="true" t="shared" si="7" ref="C26:N26">SUM(C27:C29)</f>
        <v>154.5</v>
      </c>
      <c r="D26" s="251">
        <f t="shared" si="7"/>
        <v>155.6</v>
      </c>
      <c r="E26" s="251">
        <f t="shared" si="7"/>
        <v>120.60000000000001</v>
      </c>
      <c r="F26" s="251">
        <f t="shared" si="7"/>
        <v>66.19999999999999</v>
      </c>
      <c r="G26" s="251">
        <f t="shared" si="7"/>
        <v>0</v>
      </c>
      <c r="H26" s="251">
        <f t="shared" si="7"/>
        <v>0</v>
      </c>
      <c r="I26" s="251">
        <f t="shared" si="7"/>
        <v>0</v>
      </c>
      <c r="J26" s="251">
        <f t="shared" si="7"/>
        <v>0</v>
      </c>
      <c r="K26" s="251">
        <f t="shared" si="7"/>
        <v>0</v>
      </c>
      <c r="L26" s="251">
        <f t="shared" si="7"/>
        <v>88.8</v>
      </c>
      <c r="M26" s="251">
        <f t="shared" si="7"/>
        <v>133.8</v>
      </c>
      <c r="N26" s="251">
        <f t="shared" si="7"/>
        <v>198.70000000000002</v>
      </c>
      <c r="O26" s="251">
        <f t="shared" si="6"/>
        <v>918.2</v>
      </c>
      <c r="Q26" s="299"/>
      <c r="R26" s="299"/>
    </row>
    <row r="27" spans="1:18" s="255" customFormat="1" ht="36" customHeight="1">
      <c r="A27" s="253"/>
      <c r="B27" s="293" t="s">
        <v>175</v>
      </c>
      <c r="C27" s="253">
        <v>13.3</v>
      </c>
      <c r="D27" s="253">
        <v>11.2</v>
      </c>
      <c r="E27" s="253">
        <v>9.4</v>
      </c>
      <c r="F27" s="253">
        <v>4</v>
      </c>
      <c r="G27" s="253">
        <v>0</v>
      </c>
      <c r="H27" s="253">
        <v>0</v>
      </c>
      <c r="I27" s="253">
        <v>0</v>
      </c>
      <c r="J27" s="253">
        <v>0</v>
      </c>
      <c r="K27" s="253">
        <v>0</v>
      </c>
      <c r="L27" s="253">
        <v>7.3</v>
      </c>
      <c r="M27" s="253">
        <v>10.5</v>
      </c>
      <c r="N27" s="253">
        <v>13</v>
      </c>
      <c r="O27" s="254">
        <f t="shared" si="6"/>
        <v>68.69999999999999</v>
      </c>
      <c r="Q27" s="300"/>
      <c r="R27" s="300"/>
    </row>
    <row r="28" spans="1:18" s="234" customFormat="1" ht="22.5" customHeight="1">
      <c r="A28" s="256"/>
      <c r="B28" s="256" t="s">
        <v>137</v>
      </c>
      <c r="C28" s="256">
        <v>105.7</v>
      </c>
      <c r="D28" s="256">
        <v>116.2</v>
      </c>
      <c r="E28" s="256">
        <v>86.2</v>
      </c>
      <c r="F28" s="256">
        <v>41.3</v>
      </c>
      <c r="G28" s="256">
        <v>0</v>
      </c>
      <c r="H28" s="256">
        <v>0</v>
      </c>
      <c r="I28" s="256">
        <v>0</v>
      </c>
      <c r="J28" s="256">
        <v>0</v>
      </c>
      <c r="K28" s="256">
        <v>0</v>
      </c>
      <c r="L28" s="256">
        <v>64.8</v>
      </c>
      <c r="M28" s="256">
        <v>102.4</v>
      </c>
      <c r="N28" s="256">
        <v>141.8</v>
      </c>
      <c r="O28" s="257">
        <f t="shared" si="6"/>
        <v>658.4000000000001</v>
      </c>
      <c r="Q28" s="233"/>
      <c r="R28" s="233"/>
    </row>
    <row r="29" spans="1:18" s="234" customFormat="1" ht="21" customHeight="1">
      <c r="A29" s="256"/>
      <c r="B29" s="256" t="s">
        <v>129</v>
      </c>
      <c r="C29" s="256">
        <v>35.5</v>
      </c>
      <c r="D29" s="256">
        <v>28.2</v>
      </c>
      <c r="E29" s="256">
        <v>25</v>
      </c>
      <c r="F29" s="256">
        <v>20.9</v>
      </c>
      <c r="G29" s="256">
        <v>0</v>
      </c>
      <c r="H29" s="256">
        <v>0</v>
      </c>
      <c r="I29" s="256">
        <v>0</v>
      </c>
      <c r="J29" s="256">
        <v>0</v>
      </c>
      <c r="K29" s="256">
        <v>0</v>
      </c>
      <c r="L29" s="256">
        <v>16.7</v>
      </c>
      <c r="M29" s="256">
        <v>20.9</v>
      </c>
      <c r="N29" s="256">
        <v>43.9</v>
      </c>
      <c r="O29" s="257">
        <f t="shared" si="6"/>
        <v>191.1</v>
      </c>
      <c r="Q29" s="233"/>
      <c r="R29" s="233"/>
    </row>
    <row r="30" spans="1:18" s="252" customFormat="1" ht="23.25" customHeight="1">
      <c r="A30" s="221" t="s">
        <v>7</v>
      </c>
      <c r="B30" s="221" t="s">
        <v>26</v>
      </c>
      <c r="C30" s="251">
        <f>SUM(C31:C39)</f>
        <v>195.2</v>
      </c>
      <c r="D30" s="251">
        <f aca="true" t="shared" si="8" ref="D30:O30">SUM(D31:D39)</f>
        <v>201.20000000000002</v>
      </c>
      <c r="E30" s="251">
        <f t="shared" si="8"/>
        <v>129.1</v>
      </c>
      <c r="F30" s="251">
        <f t="shared" si="8"/>
        <v>59.8</v>
      </c>
      <c r="G30" s="251">
        <f t="shared" si="8"/>
        <v>0</v>
      </c>
      <c r="H30" s="251">
        <f t="shared" si="8"/>
        <v>0</v>
      </c>
      <c r="I30" s="251">
        <f t="shared" si="8"/>
        <v>0</v>
      </c>
      <c r="J30" s="251">
        <f t="shared" si="8"/>
        <v>0</v>
      </c>
      <c r="K30" s="251">
        <f t="shared" si="8"/>
        <v>0</v>
      </c>
      <c r="L30" s="251">
        <f t="shared" si="8"/>
        <v>79.5</v>
      </c>
      <c r="M30" s="251">
        <f t="shared" si="8"/>
        <v>136.1</v>
      </c>
      <c r="N30" s="251">
        <f t="shared" si="8"/>
        <v>170.2</v>
      </c>
      <c r="O30" s="251">
        <f t="shared" si="8"/>
        <v>971.0999999999999</v>
      </c>
      <c r="P30" s="258"/>
      <c r="Q30" s="299"/>
      <c r="R30" s="299"/>
    </row>
    <row r="31" spans="1:18" s="217" customFormat="1" ht="22.5" customHeight="1">
      <c r="A31" s="243"/>
      <c r="B31" s="259" t="s">
        <v>55</v>
      </c>
      <c r="C31" s="260">
        <v>22.2</v>
      </c>
      <c r="D31" s="260">
        <v>14.4</v>
      </c>
      <c r="E31" s="260">
        <v>10.4</v>
      </c>
      <c r="F31" s="260">
        <v>6.7</v>
      </c>
      <c r="G31" s="241">
        <v>0</v>
      </c>
      <c r="H31" s="241">
        <v>0</v>
      </c>
      <c r="I31" s="241">
        <v>0</v>
      </c>
      <c r="J31" s="241">
        <v>0</v>
      </c>
      <c r="K31" s="241">
        <v>0</v>
      </c>
      <c r="L31" s="260">
        <v>8.3</v>
      </c>
      <c r="M31" s="260">
        <v>10.5</v>
      </c>
      <c r="N31" s="260">
        <v>12.5</v>
      </c>
      <c r="O31" s="261">
        <f t="shared" si="6"/>
        <v>85</v>
      </c>
      <c r="P31" s="220"/>
      <c r="Q31" s="270"/>
      <c r="R31" s="298"/>
    </row>
    <row r="32" spans="1:18" s="217" customFormat="1" ht="22.5" customHeight="1">
      <c r="A32" s="248"/>
      <c r="B32" s="267" t="s">
        <v>28</v>
      </c>
      <c r="C32" s="249">
        <v>19.8</v>
      </c>
      <c r="D32" s="249">
        <v>10</v>
      </c>
      <c r="E32" s="249">
        <v>9</v>
      </c>
      <c r="F32" s="249">
        <v>4.5</v>
      </c>
      <c r="G32" s="408">
        <v>0</v>
      </c>
      <c r="H32" s="408">
        <v>0</v>
      </c>
      <c r="I32" s="408">
        <v>0</v>
      </c>
      <c r="J32" s="408">
        <v>0</v>
      </c>
      <c r="K32" s="408">
        <v>0</v>
      </c>
      <c r="L32" s="249">
        <v>6.4</v>
      </c>
      <c r="M32" s="249">
        <v>8.2</v>
      </c>
      <c r="N32" s="249">
        <v>10.5</v>
      </c>
      <c r="O32" s="250">
        <f aca="true" t="shared" si="9" ref="O32:O39">SUM(C32:N32)</f>
        <v>68.39999999999999</v>
      </c>
      <c r="P32" s="220"/>
      <c r="Q32" s="270"/>
      <c r="R32" s="298"/>
    </row>
    <row r="33" spans="1:18" s="265" customFormat="1" ht="21" customHeight="1">
      <c r="A33" s="229"/>
      <c r="B33" s="262" t="s">
        <v>121</v>
      </c>
      <c r="C33" s="263">
        <v>43.8</v>
      </c>
      <c r="D33" s="263">
        <v>43.9</v>
      </c>
      <c r="E33" s="263">
        <v>35.9</v>
      </c>
      <c r="F33" s="263">
        <v>14.6</v>
      </c>
      <c r="G33" s="241">
        <v>0</v>
      </c>
      <c r="H33" s="241">
        <v>0</v>
      </c>
      <c r="I33" s="241">
        <v>0</v>
      </c>
      <c r="J33" s="241">
        <v>0</v>
      </c>
      <c r="K33" s="241">
        <v>0</v>
      </c>
      <c r="L33" s="263">
        <v>15.6</v>
      </c>
      <c r="M33" s="263">
        <v>25</v>
      </c>
      <c r="N33" s="263">
        <v>29.3</v>
      </c>
      <c r="O33" s="264">
        <f t="shared" si="9"/>
        <v>208.1</v>
      </c>
      <c r="Q33" s="266"/>
      <c r="R33" s="266"/>
    </row>
    <row r="34" spans="1:18" s="268" customFormat="1" ht="24.75" customHeight="1">
      <c r="A34" s="248"/>
      <c r="B34" s="267" t="s">
        <v>163</v>
      </c>
      <c r="C34" s="249">
        <v>15.5</v>
      </c>
      <c r="D34" s="249">
        <v>15.5</v>
      </c>
      <c r="E34" s="249">
        <v>5.5</v>
      </c>
      <c r="F34" s="249">
        <v>2.5</v>
      </c>
      <c r="G34" s="241">
        <v>0</v>
      </c>
      <c r="H34" s="241">
        <v>0</v>
      </c>
      <c r="I34" s="241">
        <v>0</v>
      </c>
      <c r="J34" s="241">
        <v>0</v>
      </c>
      <c r="K34" s="241">
        <v>0</v>
      </c>
      <c r="L34" s="249">
        <v>3.9</v>
      </c>
      <c r="M34" s="249">
        <v>12.5</v>
      </c>
      <c r="N34" s="249">
        <v>18.6</v>
      </c>
      <c r="O34" s="250">
        <f t="shared" si="9"/>
        <v>74</v>
      </c>
      <c r="Q34" s="269"/>
      <c r="R34" s="269"/>
    </row>
    <row r="35" spans="1:18" s="217" customFormat="1" ht="20.25" customHeight="1">
      <c r="A35" s="243"/>
      <c r="B35" s="259" t="s">
        <v>29</v>
      </c>
      <c r="C35" s="260">
        <v>13.2</v>
      </c>
      <c r="D35" s="260">
        <v>10.3</v>
      </c>
      <c r="E35" s="260">
        <v>9.2</v>
      </c>
      <c r="F35" s="260">
        <v>7.2</v>
      </c>
      <c r="G35" s="241">
        <v>0</v>
      </c>
      <c r="H35" s="241">
        <v>0</v>
      </c>
      <c r="I35" s="241">
        <v>0</v>
      </c>
      <c r="J35" s="241">
        <v>0</v>
      </c>
      <c r="K35" s="241">
        <v>0</v>
      </c>
      <c r="L35" s="260">
        <v>8.5</v>
      </c>
      <c r="M35" s="260">
        <v>10.5</v>
      </c>
      <c r="N35" s="260">
        <v>13.3</v>
      </c>
      <c r="O35" s="261">
        <f t="shared" si="9"/>
        <v>72.2</v>
      </c>
      <c r="Q35" s="270"/>
      <c r="R35" s="298"/>
    </row>
    <row r="36" spans="1:17" s="217" customFormat="1" ht="20.25" customHeight="1">
      <c r="A36" s="243"/>
      <c r="B36" s="259" t="s">
        <v>67</v>
      </c>
      <c r="C36" s="260">
        <v>30.7</v>
      </c>
      <c r="D36" s="260">
        <v>44.2</v>
      </c>
      <c r="E36" s="260">
        <v>24.2</v>
      </c>
      <c r="F36" s="260">
        <v>8.8</v>
      </c>
      <c r="G36" s="241">
        <v>0</v>
      </c>
      <c r="H36" s="241">
        <v>0</v>
      </c>
      <c r="I36" s="241">
        <v>0</v>
      </c>
      <c r="J36" s="241">
        <v>0</v>
      </c>
      <c r="K36" s="241">
        <v>0</v>
      </c>
      <c r="L36" s="260">
        <v>19</v>
      </c>
      <c r="M36" s="260">
        <v>29.7</v>
      </c>
      <c r="N36" s="260">
        <v>36</v>
      </c>
      <c r="O36" s="261">
        <f t="shared" si="9"/>
        <v>192.6</v>
      </c>
      <c r="Q36" s="270"/>
    </row>
    <row r="37" spans="1:17" s="217" customFormat="1" ht="20.25" customHeight="1">
      <c r="A37" s="243"/>
      <c r="B37" s="259" t="s">
        <v>73</v>
      </c>
      <c r="C37" s="271">
        <v>25.3</v>
      </c>
      <c r="D37" s="271">
        <v>30.4</v>
      </c>
      <c r="E37" s="271">
        <v>21.3</v>
      </c>
      <c r="F37" s="271">
        <v>9.1</v>
      </c>
      <c r="G37" s="241">
        <v>0</v>
      </c>
      <c r="H37" s="241">
        <v>0</v>
      </c>
      <c r="I37" s="241">
        <v>0</v>
      </c>
      <c r="J37" s="241">
        <v>0</v>
      </c>
      <c r="K37" s="241">
        <v>0</v>
      </c>
      <c r="L37" s="271">
        <v>10.6</v>
      </c>
      <c r="M37" s="271">
        <v>23.3</v>
      </c>
      <c r="N37" s="271">
        <v>30</v>
      </c>
      <c r="O37" s="261">
        <f t="shared" si="9"/>
        <v>150</v>
      </c>
      <c r="Q37" s="270"/>
    </row>
    <row r="38" spans="1:15" s="217" customFormat="1" ht="21" customHeight="1">
      <c r="A38" s="243"/>
      <c r="B38" s="259" t="s">
        <v>23</v>
      </c>
      <c r="C38" s="260">
        <v>16.7</v>
      </c>
      <c r="D38" s="260">
        <v>17.8</v>
      </c>
      <c r="E38" s="260">
        <v>9.1</v>
      </c>
      <c r="F38" s="260">
        <v>4.9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60">
        <v>5.4</v>
      </c>
      <c r="M38" s="260">
        <v>11.9</v>
      </c>
      <c r="N38" s="260">
        <v>15</v>
      </c>
      <c r="O38" s="261">
        <f t="shared" si="9"/>
        <v>80.8</v>
      </c>
    </row>
    <row r="39" spans="1:15" s="217" customFormat="1" ht="21" customHeight="1">
      <c r="A39" s="243"/>
      <c r="B39" s="416" t="s">
        <v>173</v>
      </c>
      <c r="C39" s="417">
        <v>8</v>
      </c>
      <c r="D39" s="417">
        <v>14.7</v>
      </c>
      <c r="E39" s="417">
        <v>4.5</v>
      </c>
      <c r="F39" s="417">
        <v>1.5</v>
      </c>
      <c r="G39" s="408">
        <v>0</v>
      </c>
      <c r="H39" s="408">
        <v>0</v>
      </c>
      <c r="I39" s="408">
        <v>0</v>
      </c>
      <c r="J39" s="408">
        <v>0</v>
      </c>
      <c r="K39" s="408">
        <v>0</v>
      </c>
      <c r="L39" s="418">
        <v>1.8</v>
      </c>
      <c r="M39" s="418">
        <v>4.5</v>
      </c>
      <c r="N39" s="419">
        <v>5</v>
      </c>
      <c r="O39" s="420">
        <f t="shared" si="9"/>
        <v>40</v>
      </c>
    </row>
    <row r="40" spans="1:17" s="252" customFormat="1" ht="21" customHeight="1">
      <c r="A40" s="221" t="s">
        <v>8</v>
      </c>
      <c r="B40" s="221" t="s">
        <v>30</v>
      </c>
      <c r="C40" s="251">
        <f aca="true" t="shared" si="10" ref="C40:N40">SUM(C41:C53)</f>
        <v>1563.8199999999997</v>
      </c>
      <c r="D40" s="251">
        <f t="shared" si="10"/>
        <v>1610.3999999999996</v>
      </c>
      <c r="E40" s="251">
        <f t="shared" si="10"/>
        <v>1101.3999999999999</v>
      </c>
      <c r="F40" s="251">
        <f t="shared" si="10"/>
        <v>618.8</v>
      </c>
      <c r="G40" s="251">
        <f t="shared" si="10"/>
        <v>0</v>
      </c>
      <c r="H40" s="251">
        <f t="shared" si="10"/>
        <v>0</v>
      </c>
      <c r="I40" s="251">
        <f t="shared" si="10"/>
        <v>0</v>
      </c>
      <c r="J40" s="251">
        <f t="shared" si="10"/>
        <v>0</v>
      </c>
      <c r="K40" s="251">
        <f t="shared" si="10"/>
        <v>0</v>
      </c>
      <c r="L40" s="251">
        <f t="shared" si="10"/>
        <v>786</v>
      </c>
      <c r="M40" s="251">
        <f t="shared" si="10"/>
        <v>1291.1</v>
      </c>
      <c r="N40" s="251">
        <f t="shared" si="10"/>
        <v>1900.8</v>
      </c>
      <c r="O40" s="251">
        <f>SUM(O41:O53)</f>
        <v>8872.32</v>
      </c>
      <c r="P40" s="258"/>
      <c r="Q40" s="295"/>
    </row>
    <row r="41" spans="1:17" s="217" customFormat="1" ht="22.5" customHeight="1">
      <c r="A41" s="240"/>
      <c r="B41" s="259" t="s">
        <v>95</v>
      </c>
      <c r="C41" s="260">
        <v>33.3</v>
      </c>
      <c r="D41" s="260">
        <v>42.3</v>
      </c>
      <c r="E41" s="260">
        <v>34.2</v>
      </c>
      <c r="F41" s="260">
        <v>18.8</v>
      </c>
      <c r="G41" s="241">
        <v>0</v>
      </c>
      <c r="H41" s="241">
        <v>0</v>
      </c>
      <c r="I41" s="241">
        <v>0</v>
      </c>
      <c r="J41" s="241">
        <v>0</v>
      </c>
      <c r="K41" s="241">
        <v>0</v>
      </c>
      <c r="L41" s="260">
        <v>28.1</v>
      </c>
      <c r="M41" s="260">
        <v>38</v>
      </c>
      <c r="N41" s="260">
        <v>51.2</v>
      </c>
      <c r="O41" s="272">
        <f>SUM(C41:N41)</f>
        <v>245.89999999999998</v>
      </c>
      <c r="Q41" s="270"/>
    </row>
    <row r="42" spans="1:17" s="217" customFormat="1" ht="22.5" customHeight="1">
      <c r="A42" s="240"/>
      <c r="B42" s="259" t="s">
        <v>96</v>
      </c>
      <c r="C42" s="260">
        <v>238.8</v>
      </c>
      <c r="D42" s="260">
        <v>222.1</v>
      </c>
      <c r="E42" s="260">
        <v>132</v>
      </c>
      <c r="F42" s="260">
        <v>74</v>
      </c>
      <c r="G42" s="241">
        <v>0</v>
      </c>
      <c r="H42" s="241">
        <v>0</v>
      </c>
      <c r="I42" s="241">
        <v>0</v>
      </c>
      <c r="J42" s="241">
        <v>0</v>
      </c>
      <c r="K42" s="241">
        <v>0</v>
      </c>
      <c r="L42" s="260">
        <v>88.7</v>
      </c>
      <c r="M42" s="260">
        <v>165.5</v>
      </c>
      <c r="N42" s="260">
        <v>283.7</v>
      </c>
      <c r="O42" s="272">
        <f aca="true" t="shared" si="11" ref="O42:O53">SUM(C42:N42)</f>
        <v>1204.8</v>
      </c>
      <c r="Q42" s="270"/>
    </row>
    <row r="43" spans="1:17" s="217" customFormat="1" ht="18" customHeight="1">
      <c r="A43" s="240"/>
      <c r="B43" s="259" t="s">
        <v>92</v>
      </c>
      <c r="C43" s="260">
        <v>163</v>
      </c>
      <c r="D43" s="260">
        <v>107.2</v>
      </c>
      <c r="E43" s="260">
        <v>85</v>
      </c>
      <c r="F43" s="260">
        <v>38</v>
      </c>
      <c r="G43" s="241">
        <v>0</v>
      </c>
      <c r="H43" s="241">
        <v>0</v>
      </c>
      <c r="I43" s="241">
        <v>0</v>
      </c>
      <c r="J43" s="241">
        <v>0</v>
      </c>
      <c r="K43" s="241">
        <v>0</v>
      </c>
      <c r="L43" s="260">
        <v>53.2</v>
      </c>
      <c r="M43" s="260">
        <v>97.7</v>
      </c>
      <c r="N43" s="260">
        <v>98.7</v>
      </c>
      <c r="O43" s="272">
        <f t="shared" si="11"/>
        <v>642.8000000000001</v>
      </c>
      <c r="Q43" s="270"/>
    </row>
    <row r="44" spans="1:17" s="217" customFormat="1" ht="21" customHeight="1">
      <c r="A44" s="240"/>
      <c r="B44" s="259" t="s">
        <v>84</v>
      </c>
      <c r="C44" s="260">
        <v>163.8</v>
      </c>
      <c r="D44" s="260">
        <v>163.8</v>
      </c>
      <c r="E44" s="260">
        <v>111.3</v>
      </c>
      <c r="F44" s="260">
        <v>63.5</v>
      </c>
      <c r="G44" s="241">
        <v>0</v>
      </c>
      <c r="H44" s="241">
        <v>0</v>
      </c>
      <c r="I44" s="241">
        <v>0</v>
      </c>
      <c r="J44" s="241">
        <v>0</v>
      </c>
      <c r="K44" s="241">
        <v>0</v>
      </c>
      <c r="L44" s="260">
        <v>91</v>
      </c>
      <c r="M44" s="260">
        <v>114.3</v>
      </c>
      <c r="N44" s="260">
        <v>194.3</v>
      </c>
      <c r="O44" s="272">
        <f t="shared" si="11"/>
        <v>902</v>
      </c>
      <c r="Q44" s="270"/>
    </row>
    <row r="45" spans="1:15" s="274" customFormat="1" ht="22.5" customHeight="1">
      <c r="A45" s="259"/>
      <c r="B45" s="259" t="s">
        <v>97</v>
      </c>
      <c r="C45" s="273">
        <v>92.4</v>
      </c>
      <c r="D45" s="273">
        <v>102.2</v>
      </c>
      <c r="E45" s="273">
        <v>64.3</v>
      </c>
      <c r="F45" s="273">
        <v>38.1</v>
      </c>
      <c r="G45" s="241">
        <v>0</v>
      </c>
      <c r="H45" s="241">
        <v>0</v>
      </c>
      <c r="I45" s="241">
        <v>0</v>
      </c>
      <c r="J45" s="241">
        <v>0</v>
      </c>
      <c r="K45" s="241">
        <v>0</v>
      </c>
      <c r="L45" s="273">
        <v>56.1</v>
      </c>
      <c r="M45" s="273">
        <v>71.5</v>
      </c>
      <c r="N45" s="273">
        <v>107.1</v>
      </c>
      <c r="O45" s="272">
        <f t="shared" si="11"/>
        <v>531.7</v>
      </c>
    </row>
    <row r="46" spans="1:17" s="217" customFormat="1" ht="25.5" customHeight="1">
      <c r="A46" s="240"/>
      <c r="B46" s="259" t="s">
        <v>112</v>
      </c>
      <c r="C46" s="271">
        <v>163.7</v>
      </c>
      <c r="D46" s="271">
        <v>165</v>
      </c>
      <c r="E46" s="271">
        <v>98.2</v>
      </c>
      <c r="F46" s="271">
        <v>64.3</v>
      </c>
      <c r="G46" s="241">
        <v>0</v>
      </c>
      <c r="H46" s="241">
        <v>0</v>
      </c>
      <c r="I46" s="241">
        <v>0</v>
      </c>
      <c r="J46" s="241">
        <v>0</v>
      </c>
      <c r="K46" s="241">
        <v>0</v>
      </c>
      <c r="L46" s="271">
        <v>70.4</v>
      </c>
      <c r="M46" s="271">
        <v>127.8</v>
      </c>
      <c r="N46" s="271">
        <v>143.5</v>
      </c>
      <c r="O46" s="272">
        <f t="shared" si="11"/>
        <v>832.9</v>
      </c>
      <c r="Q46" s="270"/>
    </row>
    <row r="47" spans="1:17" s="217" customFormat="1" ht="20.25" customHeight="1">
      <c r="A47" s="240"/>
      <c r="B47" s="259" t="s">
        <v>108</v>
      </c>
      <c r="C47" s="260">
        <v>180</v>
      </c>
      <c r="D47" s="260">
        <v>226.7</v>
      </c>
      <c r="E47" s="260">
        <v>169.2</v>
      </c>
      <c r="F47" s="260">
        <v>74</v>
      </c>
      <c r="G47" s="241">
        <v>0</v>
      </c>
      <c r="H47" s="241">
        <v>0</v>
      </c>
      <c r="I47" s="241">
        <v>0</v>
      </c>
      <c r="J47" s="241">
        <v>0</v>
      </c>
      <c r="K47" s="241">
        <v>0</v>
      </c>
      <c r="L47" s="260">
        <v>98</v>
      </c>
      <c r="M47" s="260">
        <v>147.6</v>
      </c>
      <c r="N47" s="260">
        <v>247.5</v>
      </c>
      <c r="O47" s="272">
        <f>SUM(C47:N47)</f>
        <v>1143</v>
      </c>
      <c r="Q47" s="270"/>
    </row>
    <row r="48" spans="1:17" s="217" customFormat="1" ht="21" customHeight="1">
      <c r="A48" s="240"/>
      <c r="B48" s="259" t="s">
        <v>85</v>
      </c>
      <c r="C48" s="260">
        <v>98.7</v>
      </c>
      <c r="D48" s="260">
        <v>102.3</v>
      </c>
      <c r="E48" s="260">
        <v>58.8</v>
      </c>
      <c r="F48" s="260">
        <v>36</v>
      </c>
      <c r="G48" s="241">
        <v>0</v>
      </c>
      <c r="H48" s="241">
        <v>0</v>
      </c>
      <c r="I48" s="241">
        <v>0</v>
      </c>
      <c r="J48" s="241">
        <v>0</v>
      </c>
      <c r="K48" s="241">
        <v>0</v>
      </c>
      <c r="L48" s="260">
        <v>46</v>
      </c>
      <c r="M48" s="260">
        <v>73.5</v>
      </c>
      <c r="N48" s="260">
        <v>132.4</v>
      </c>
      <c r="O48" s="272">
        <f>SUM(C48:N48)</f>
        <v>547.7</v>
      </c>
      <c r="Q48" s="270"/>
    </row>
    <row r="49" spans="1:17" s="217" customFormat="1" ht="24" customHeight="1">
      <c r="A49" s="240"/>
      <c r="B49" s="259" t="s">
        <v>110</v>
      </c>
      <c r="C49" s="260">
        <v>52.8</v>
      </c>
      <c r="D49" s="260">
        <v>61.6</v>
      </c>
      <c r="E49" s="260">
        <v>35.2</v>
      </c>
      <c r="F49" s="260">
        <v>30.3</v>
      </c>
      <c r="G49" s="241">
        <v>0</v>
      </c>
      <c r="H49" s="241">
        <v>0</v>
      </c>
      <c r="I49" s="241">
        <v>0</v>
      </c>
      <c r="J49" s="241">
        <v>0</v>
      </c>
      <c r="K49" s="241">
        <v>0</v>
      </c>
      <c r="L49" s="260">
        <v>35.1</v>
      </c>
      <c r="M49" s="260">
        <v>57</v>
      </c>
      <c r="N49" s="260">
        <v>77.3</v>
      </c>
      <c r="O49" s="272">
        <f>SUM(C49:N49)</f>
        <v>349.3</v>
      </c>
      <c r="Q49" s="270"/>
    </row>
    <row r="50" spans="1:17" s="217" customFormat="1" ht="20.25" customHeight="1">
      <c r="A50" s="240"/>
      <c r="B50" s="259" t="s">
        <v>114</v>
      </c>
      <c r="C50" s="260">
        <v>128.8</v>
      </c>
      <c r="D50" s="260">
        <v>134.5</v>
      </c>
      <c r="E50" s="260">
        <v>98.3</v>
      </c>
      <c r="F50" s="260">
        <v>60.9</v>
      </c>
      <c r="G50" s="241">
        <v>0</v>
      </c>
      <c r="H50" s="241">
        <v>0</v>
      </c>
      <c r="I50" s="241">
        <v>0</v>
      </c>
      <c r="J50" s="241">
        <v>0</v>
      </c>
      <c r="K50" s="241">
        <v>0</v>
      </c>
      <c r="L50" s="260">
        <v>71.5</v>
      </c>
      <c r="M50" s="260">
        <v>143.6</v>
      </c>
      <c r="N50" s="260">
        <v>257.2</v>
      </c>
      <c r="O50" s="272">
        <f>SUM(C50:N50)</f>
        <v>894.8</v>
      </c>
      <c r="Q50" s="270"/>
    </row>
    <row r="51" spans="1:17" s="217" customFormat="1" ht="21" customHeight="1">
      <c r="A51" s="240"/>
      <c r="B51" s="259" t="s">
        <v>113</v>
      </c>
      <c r="C51" s="260">
        <v>102.3</v>
      </c>
      <c r="D51" s="260">
        <v>123.5</v>
      </c>
      <c r="E51" s="260">
        <v>90</v>
      </c>
      <c r="F51" s="260">
        <v>51.6</v>
      </c>
      <c r="G51" s="241">
        <v>0</v>
      </c>
      <c r="H51" s="241">
        <v>0</v>
      </c>
      <c r="I51" s="241">
        <v>0</v>
      </c>
      <c r="J51" s="241">
        <v>0</v>
      </c>
      <c r="K51" s="241">
        <v>0</v>
      </c>
      <c r="L51" s="260">
        <v>68.6</v>
      </c>
      <c r="M51" s="260">
        <v>129.5</v>
      </c>
      <c r="N51" s="260">
        <v>146</v>
      </c>
      <c r="O51" s="272">
        <f>SUM(C51:N51)</f>
        <v>711.5</v>
      </c>
      <c r="Q51" s="270"/>
    </row>
    <row r="52" spans="1:17" s="217" customFormat="1" ht="20.25" customHeight="1">
      <c r="A52" s="240"/>
      <c r="B52" s="267" t="s">
        <v>90</v>
      </c>
      <c r="C52" s="241">
        <v>77.6</v>
      </c>
      <c r="D52" s="241">
        <v>80.1</v>
      </c>
      <c r="E52" s="241">
        <v>77.6</v>
      </c>
      <c r="F52" s="241">
        <v>49</v>
      </c>
      <c r="G52" s="241">
        <v>0</v>
      </c>
      <c r="H52" s="241">
        <v>0</v>
      </c>
      <c r="I52" s="241">
        <v>0</v>
      </c>
      <c r="J52" s="241">
        <v>0</v>
      </c>
      <c r="K52" s="241">
        <v>0</v>
      </c>
      <c r="L52" s="249">
        <v>49</v>
      </c>
      <c r="M52" s="249">
        <v>66</v>
      </c>
      <c r="N52" s="249">
        <v>85.3</v>
      </c>
      <c r="O52" s="292">
        <f t="shared" si="11"/>
        <v>484.59999999999997</v>
      </c>
      <c r="Q52" s="270"/>
    </row>
    <row r="53" spans="1:17" s="217" customFormat="1" ht="20.25" customHeight="1">
      <c r="A53" s="240"/>
      <c r="B53" s="267" t="s">
        <v>180</v>
      </c>
      <c r="C53" s="241">
        <v>68.62</v>
      </c>
      <c r="D53" s="241">
        <v>79.1</v>
      </c>
      <c r="E53" s="241">
        <v>47.3</v>
      </c>
      <c r="F53" s="241">
        <v>20.3</v>
      </c>
      <c r="G53" s="241">
        <v>0</v>
      </c>
      <c r="H53" s="241">
        <v>0</v>
      </c>
      <c r="I53" s="241">
        <v>0</v>
      </c>
      <c r="J53" s="241">
        <v>0</v>
      </c>
      <c r="K53" s="241">
        <v>0</v>
      </c>
      <c r="L53" s="249">
        <v>30.3</v>
      </c>
      <c r="M53" s="249">
        <v>59.1</v>
      </c>
      <c r="N53" s="249">
        <v>76.6</v>
      </c>
      <c r="O53" s="292">
        <f t="shared" si="11"/>
        <v>381.32000000000005</v>
      </c>
      <c r="Q53" s="270"/>
    </row>
    <row r="54" spans="1:16" s="252" customFormat="1" ht="20.25" customHeight="1">
      <c r="A54" s="221" t="s">
        <v>9</v>
      </c>
      <c r="B54" s="221" t="s">
        <v>31</v>
      </c>
      <c r="C54" s="251">
        <f aca="true" t="shared" si="12" ref="C54:O54">SUM(C55:C56)</f>
        <v>57.9</v>
      </c>
      <c r="D54" s="251">
        <f>SUM(D55:D56)</f>
        <v>62.28</v>
      </c>
      <c r="E54" s="251">
        <f t="shared" si="12"/>
        <v>53.5</v>
      </c>
      <c r="F54" s="251">
        <f t="shared" si="12"/>
        <v>32.8</v>
      </c>
      <c r="G54" s="251">
        <f t="shared" si="12"/>
        <v>0</v>
      </c>
      <c r="H54" s="251">
        <f t="shared" si="12"/>
        <v>0</v>
      </c>
      <c r="I54" s="251">
        <f t="shared" si="12"/>
        <v>0</v>
      </c>
      <c r="J54" s="251">
        <f t="shared" si="12"/>
        <v>0</v>
      </c>
      <c r="K54" s="251">
        <f t="shared" si="12"/>
        <v>0</v>
      </c>
      <c r="L54" s="251">
        <f t="shared" si="12"/>
        <v>32.4</v>
      </c>
      <c r="M54" s="251">
        <f t="shared" si="12"/>
        <v>58.5</v>
      </c>
      <c r="N54" s="251">
        <f t="shared" si="12"/>
        <v>68</v>
      </c>
      <c r="O54" s="251">
        <f t="shared" si="12"/>
        <v>365.38</v>
      </c>
      <c r="P54" s="275"/>
    </row>
    <row r="55" spans="1:15" s="276" customFormat="1" ht="40.5" customHeight="1">
      <c r="A55" s="248"/>
      <c r="B55" s="248" t="s">
        <v>145</v>
      </c>
      <c r="C55" s="249">
        <v>0</v>
      </c>
      <c r="D55" s="249">
        <v>0</v>
      </c>
      <c r="E55" s="249">
        <v>0</v>
      </c>
      <c r="F55" s="249">
        <v>0</v>
      </c>
      <c r="G55" s="249">
        <v>0</v>
      </c>
      <c r="H55" s="249">
        <v>0</v>
      </c>
      <c r="I55" s="249">
        <v>0</v>
      </c>
      <c r="J55" s="249">
        <v>0</v>
      </c>
      <c r="K55" s="249">
        <v>0</v>
      </c>
      <c r="L55" s="249">
        <v>0</v>
      </c>
      <c r="M55" s="249">
        <v>0</v>
      </c>
      <c r="N55" s="249">
        <v>0</v>
      </c>
      <c r="O55" s="250">
        <f>SUM(C55:N55)</f>
        <v>0</v>
      </c>
    </row>
    <row r="56" spans="1:15" s="276" customFormat="1" ht="37.5" customHeight="1">
      <c r="A56" s="248"/>
      <c r="B56" s="277" t="s">
        <v>183</v>
      </c>
      <c r="C56" s="249">
        <v>57.9</v>
      </c>
      <c r="D56" s="249">
        <v>62.28</v>
      </c>
      <c r="E56" s="249">
        <v>53.5</v>
      </c>
      <c r="F56" s="249">
        <v>32.8</v>
      </c>
      <c r="G56" s="249">
        <v>0</v>
      </c>
      <c r="H56" s="249">
        <v>0</v>
      </c>
      <c r="I56" s="249">
        <v>0</v>
      </c>
      <c r="J56" s="249">
        <v>0</v>
      </c>
      <c r="K56" s="249">
        <v>0</v>
      </c>
      <c r="L56" s="249">
        <v>32.4</v>
      </c>
      <c r="M56" s="249">
        <v>58.5</v>
      </c>
      <c r="N56" s="249">
        <v>68</v>
      </c>
      <c r="O56" s="250">
        <f>SUM(C56:N56)</f>
        <v>365.38</v>
      </c>
    </row>
    <row r="57" spans="1:17" s="252" customFormat="1" ht="25.5" customHeight="1">
      <c r="A57" s="278"/>
      <c r="B57" s="221" t="s">
        <v>32</v>
      </c>
      <c r="C57" s="279">
        <f aca="true" t="shared" si="13" ref="C57:N57">C9+C26+C30+C40+C54</f>
        <v>2195.9199999999996</v>
      </c>
      <c r="D57" s="279">
        <f t="shared" si="13"/>
        <v>2217.48</v>
      </c>
      <c r="E57" s="279">
        <f t="shared" si="13"/>
        <v>1576.6999999999998</v>
      </c>
      <c r="F57" s="279">
        <f t="shared" si="13"/>
        <v>876.3999999999999</v>
      </c>
      <c r="G57" s="279">
        <f t="shared" si="13"/>
        <v>0</v>
      </c>
      <c r="H57" s="279">
        <f t="shared" si="13"/>
        <v>0</v>
      </c>
      <c r="I57" s="279">
        <f t="shared" si="13"/>
        <v>0</v>
      </c>
      <c r="J57" s="279">
        <f t="shared" si="13"/>
        <v>0</v>
      </c>
      <c r="K57" s="279">
        <f t="shared" si="13"/>
        <v>1.5</v>
      </c>
      <c r="L57" s="279">
        <f t="shared" si="13"/>
        <v>1087</v>
      </c>
      <c r="M57" s="279">
        <f t="shared" si="13"/>
        <v>1772.1</v>
      </c>
      <c r="N57" s="279">
        <f t="shared" si="13"/>
        <v>2532.1</v>
      </c>
      <c r="O57" s="280">
        <f>SUM(C57:N57)</f>
        <v>12259.199999999999</v>
      </c>
      <c r="P57" s="281"/>
      <c r="Q57" s="301"/>
    </row>
    <row r="58" spans="2:14" ht="15.75">
      <c r="B58" s="10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spans="2:16" ht="18"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2"/>
      <c r="O59" s="294"/>
      <c r="P59" s="25"/>
    </row>
    <row r="60" spans="2:17" ht="15.75">
      <c r="B60" s="12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P60" s="302"/>
      <c r="Q60" s="302"/>
    </row>
    <row r="61" spans="2:15" ht="15.75">
      <c r="B61" s="10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294"/>
    </row>
    <row r="62" spans="2:15" ht="15.75">
      <c r="B62" s="10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294"/>
    </row>
    <row r="63" spans="2:14" ht="15.75">
      <c r="B63" s="13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2:14" ht="15.75">
      <c r="B64" s="10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</row>
    <row r="65" spans="2:14" ht="15.75">
      <c r="B65" s="12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spans="2:14" ht="15.75">
      <c r="B66" s="12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7" spans="2:14" ht="15.75">
      <c r="B67" s="12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2:14" ht="15.75">
      <c r="B68" s="12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2:14" ht="15.75">
      <c r="B69" s="12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spans="2:14" ht="15.75">
      <c r="B70" s="12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</row>
  </sheetData>
  <sheetProtection/>
  <mergeCells count="4">
    <mergeCell ref="C7:O7"/>
    <mergeCell ref="L1:O3"/>
    <mergeCell ref="A7:A8"/>
    <mergeCell ref="B7:B8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9"/>
  <sheetViews>
    <sheetView view="pageBreakPreview" zoomScaleSheetLayoutView="100" zoomScalePageLayoutView="0" workbookViewId="0" topLeftCell="A1">
      <pane xSplit="2" ySplit="6" topLeftCell="C7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38" sqref="I38"/>
    </sheetView>
  </sheetViews>
  <sheetFormatPr defaultColWidth="9.140625" defaultRowHeight="12.75"/>
  <cols>
    <col min="1" max="1" width="5.140625" style="0" customWidth="1"/>
    <col min="2" max="2" width="39.140625" style="0" customWidth="1"/>
    <col min="3" max="3" width="8.00390625" style="27" customWidth="1"/>
    <col min="4" max="4" width="8.421875" style="27" customWidth="1"/>
    <col min="5" max="5" width="7.28125" style="27" customWidth="1"/>
    <col min="6" max="6" width="7.00390625" style="37" customWidth="1"/>
    <col min="7" max="7" width="6.57421875" style="37" customWidth="1"/>
    <col min="8" max="8" width="7.28125" style="37" customWidth="1"/>
    <col min="9" max="9" width="6.57421875" style="27" customWidth="1"/>
    <col min="10" max="10" width="10.00390625" style="27" customWidth="1"/>
    <col min="11" max="11" width="9.140625" style="27" customWidth="1"/>
    <col min="12" max="13" width="9.140625" style="37" customWidth="1"/>
    <col min="14" max="14" width="8.7109375" style="37" customWidth="1"/>
    <col min="16" max="16" width="5.8515625" style="0" customWidth="1"/>
  </cols>
  <sheetData>
    <row r="1" spans="11:16" s="7" customFormat="1" ht="22.5" customHeight="1">
      <c r="K1" s="485" t="s">
        <v>187</v>
      </c>
      <c r="L1" s="486"/>
      <c r="M1" s="486"/>
      <c r="N1" s="486"/>
      <c r="O1" s="486"/>
      <c r="P1" s="71"/>
    </row>
    <row r="2" spans="2:16" s="7" customFormat="1" ht="36" customHeight="1">
      <c r="B2" s="11"/>
      <c r="K2" s="486"/>
      <c r="L2" s="486"/>
      <c r="M2" s="486"/>
      <c r="N2" s="486"/>
      <c r="O2" s="486"/>
      <c r="P2" s="71"/>
    </row>
    <row r="3" spans="1:15" s="7" customFormat="1" ht="24.75" customHeight="1">
      <c r="A3" s="40"/>
      <c r="B3" s="487" t="s">
        <v>186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1"/>
    </row>
    <row r="4" spans="1:15" s="7" customFormat="1" ht="6.75" customHeight="1">
      <c r="A4" s="42"/>
      <c r="B4" s="42"/>
      <c r="C4" s="43"/>
      <c r="D4" s="44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s="7" customFormat="1" ht="29.25" customHeight="1">
      <c r="A5" s="174" t="s">
        <v>0</v>
      </c>
      <c r="B5" s="174" t="s">
        <v>1</v>
      </c>
      <c r="C5" s="473" t="s">
        <v>53</v>
      </c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</row>
    <row r="6" spans="1:15" s="7" customFormat="1" ht="11.25" customHeight="1">
      <c r="A6" s="175" t="s">
        <v>2</v>
      </c>
      <c r="B6" s="175" t="s">
        <v>3</v>
      </c>
      <c r="C6" s="142" t="s">
        <v>33</v>
      </c>
      <c r="D6" s="142" t="s">
        <v>34</v>
      </c>
      <c r="E6" s="142" t="s">
        <v>35</v>
      </c>
      <c r="F6" s="142" t="s">
        <v>36</v>
      </c>
      <c r="G6" s="142" t="s">
        <v>37</v>
      </c>
      <c r="H6" s="142" t="s">
        <v>38</v>
      </c>
      <c r="I6" s="142" t="s">
        <v>39</v>
      </c>
      <c r="J6" s="142" t="s">
        <v>40</v>
      </c>
      <c r="K6" s="142" t="s">
        <v>41</v>
      </c>
      <c r="L6" s="142" t="s">
        <v>42</v>
      </c>
      <c r="M6" s="142" t="s">
        <v>43</v>
      </c>
      <c r="N6" s="142" t="s">
        <v>44</v>
      </c>
      <c r="O6" s="142" t="s">
        <v>48</v>
      </c>
    </row>
    <row r="7" spans="1:16" s="7" customFormat="1" ht="15.75">
      <c r="A7" s="143"/>
      <c r="B7" s="143" t="s">
        <v>120</v>
      </c>
      <c r="C7" s="144">
        <f aca="true" t="shared" si="0" ref="C7:N7">C8+C14+C16+C18+C20+C24+C26</f>
        <v>212</v>
      </c>
      <c r="D7" s="144">
        <f t="shared" si="0"/>
        <v>213</v>
      </c>
      <c r="E7" s="144">
        <f t="shared" si="0"/>
        <v>212</v>
      </c>
      <c r="F7" s="144">
        <f t="shared" si="0"/>
        <v>212</v>
      </c>
      <c r="G7" s="144">
        <f t="shared" si="0"/>
        <v>193</v>
      </c>
      <c r="H7" s="144">
        <f t="shared" si="0"/>
        <v>193.5</v>
      </c>
      <c r="I7" s="144">
        <f t="shared" si="0"/>
        <v>193.5</v>
      </c>
      <c r="J7" s="144">
        <f t="shared" si="0"/>
        <v>192.5</v>
      </c>
      <c r="K7" s="144">
        <f t="shared" si="0"/>
        <v>212.5</v>
      </c>
      <c r="L7" s="144">
        <f t="shared" si="0"/>
        <v>211</v>
      </c>
      <c r="M7" s="144">
        <f t="shared" si="0"/>
        <v>221</v>
      </c>
      <c r="N7" s="144">
        <f t="shared" si="0"/>
        <v>221</v>
      </c>
      <c r="O7" s="144">
        <f aca="true" t="shared" si="1" ref="O7:O14">SUM(C7:N7)</f>
        <v>2487</v>
      </c>
      <c r="P7" s="89"/>
    </row>
    <row r="8" spans="1:15" s="7" customFormat="1" ht="14.25">
      <c r="A8" s="145" t="s">
        <v>4</v>
      </c>
      <c r="B8" s="145" t="s">
        <v>138</v>
      </c>
      <c r="C8" s="139">
        <f aca="true" t="shared" si="2" ref="C8:N8">SUM(C9:C13)</f>
        <v>197.5</v>
      </c>
      <c r="D8" s="139">
        <f t="shared" si="2"/>
        <v>197.5</v>
      </c>
      <c r="E8" s="139">
        <f t="shared" si="2"/>
        <v>197.5</v>
      </c>
      <c r="F8" s="139">
        <f t="shared" si="2"/>
        <v>197.5</v>
      </c>
      <c r="G8" s="139">
        <f t="shared" si="2"/>
        <v>177.5</v>
      </c>
      <c r="H8" s="139">
        <f t="shared" si="2"/>
        <v>177.5</v>
      </c>
      <c r="I8" s="139">
        <f t="shared" si="2"/>
        <v>177.5</v>
      </c>
      <c r="J8" s="139">
        <f t="shared" si="2"/>
        <v>177.5</v>
      </c>
      <c r="K8" s="139">
        <f t="shared" si="2"/>
        <v>197.5</v>
      </c>
      <c r="L8" s="139">
        <f t="shared" si="2"/>
        <v>197.5</v>
      </c>
      <c r="M8" s="139">
        <f t="shared" si="2"/>
        <v>207.5</v>
      </c>
      <c r="N8" s="139">
        <f t="shared" si="2"/>
        <v>207.5</v>
      </c>
      <c r="O8" s="139">
        <f t="shared" si="1"/>
        <v>2310</v>
      </c>
    </row>
    <row r="9" spans="1:15" s="7" customFormat="1" ht="15">
      <c r="A9" s="146"/>
      <c r="B9" s="146" t="s">
        <v>5</v>
      </c>
      <c r="C9" s="149">
        <v>195</v>
      </c>
      <c r="D9" s="149">
        <v>195</v>
      </c>
      <c r="E9" s="149">
        <v>195</v>
      </c>
      <c r="F9" s="149">
        <v>195</v>
      </c>
      <c r="G9" s="149">
        <v>175</v>
      </c>
      <c r="H9" s="149">
        <v>175</v>
      </c>
      <c r="I9" s="149">
        <v>175</v>
      </c>
      <c r="J9" s="149">
        <v>175</v>
      </c>
      <c r="K9" s="149">
        <v>195</v>
      </c>
      <c r="L9" s="149">
        <v>195</v>
      </c>
      <c r="M9" s="149">
        <v>205</v>
      </c>
      <c r="N9" s="162">
        <v>205</v>
      </c>
      <c r="O9" s="178">
        <f t="shared" si="1"/>
        <v>2280</v>
      </c>
    </row>
    <row r="10" spans="1:15" s="7" customFormat="1" ht="15.75">
      <c r="A10" s="146"/>
      <c r="B10" s="157" t="s">
        <v>72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8">
        <f t="shared" si="1"/>
        <v>0</v>
      </c>
    </row>
    <row r="11" spans="1:15" s="90" customFormat="1" ht="15.75">
      <c r="A11" s="176"/>
      <c r="B11" s="180" t="s">
        <v>132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69">
        <f>SUM(C11:N11)</f>
        <v>0</v>
      </c>
    </row>
    <row r="12" spans="1:15" s="7" customFormat="1" ht="15">
      <c r="A12" s="146"/>
      <c r="B12" s="157" t="s">
        <v>126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78">
        <f t="shared" si="1"/>
        <v>0</v>
      </c>
    </row>
    <row r="13" spans="1:15" s="7" customFormat="1" ht="30">
      <c r="A13" s="146"/>
      <c r="B13" s="146" t="s">
        <v>161</v>
      </c>
      <c r="C13" s="140">
        <v>2.5</v>
      </c>
      <c r="D13" s="140">
        <v>2.5</v>
      </c>
      <c r="E13" s="140">
        <v>2.5</v>
      </c>
      <c r="F13" s="140">
        <v>2.5</v>
      </c>
      <c r="G13" s="140">
        <v>2.5</v>
      </c>
      <c r="H13" s="140">
        <v>2.5</v>
      </c>
      <c r="I13" s="140">
        <v>2.5</v>
      </c>
      <c r="J13" s="140">
        <v>2.5</v>
      </c>
      <c r="K13" s="140">
        <v>2.5</v>
      </c>
      <c r="L13" s="140">
        <v>2.5</v>
      </c>
      <c r="M13" s="140">
        <v>2.5</v>
      </c>
      <c r="N13" s="140">
        <v>2.5</v>
      </c>
      <c r="O13" s="286">
        <f t="shared" si="1"/>
        <v>30</v>
      </c>
    </row>
    <row r="14" spans="1:15" s="7" customFormat="1" ht="28.5">
      <c r="A14" s="145" t="s">
        <v>7</v>
      </c>
      <c r="B14" s="145" t="s">
        <v>150</v>
      </c>
      <c r="C14" s="182">
        <f aca="true" t="shared" si="3" ref="C14:N14">+C15</f>
        <v>2</v>
      </c>
      <c r="D14" s="182">
        <f t="shared" si="3"/>
        <v>2</v>
      </c>
      <c r="E14" s="182">
        <f t="shared" si="3"/>
        <v>2</v>
      </c>
      <c r="F14" s="182">
        <f t="shared" si="3"/>
        <v>2</v>
      </c>
      <c r="G14" s="182">
        <f t="shared" si="3"/>
        <v>2</v>
      </c>
      <c r="H14" s="182">
        <f t="shared" si="3"/>
        <v>2</v>
      </c>
      <c r="I14" s="182">
        <f t="shared" si="3"/>
        <v>2</v>
      </c>
      <c r="J14" s="182">
        <f t="shared" si="3"/>
        <v>2</v>
      </c>
      <c r="K14" s="182">
        <f t="shared" si="3"/>
        <v>2</v>
      </c>
      <c r="L14" s="182">
        <f t="shared" si="3"/>
        <v>2</v>
      </c>
      <c r="M14" s="182">
        <f t="shared" si="3"/>
        <v>2</v>
      </c>
      <c r="N14" s="182">
        <f t="shared" si="3"/>
        <v>2</v>
      </c>
      <c r="O14" s="183">
        <f t="shared" si="1"/>
        <v>24</v>
      </c>
    </row>
    <row r="15" spans="1:15" s="7" customFormat="1" ht="28.5">
      <c r="A15" s="146"/>
      <c r="B15" s="184" t="s">
        <v>150</v>
      </c>
      <c r="C15" s="149">
        <v>2</v>
      </c>
      <c r="D15" s="149">
        <v>2</v>
      </c>
      <c r="E15" s="149">
        <v>2</v>
      </c>
      <c r="F15" s="149">
        <v>2</v>
      </c>
      <c r="G15" s="149">
        <v>2</v>
      </c>
      <c r="H15" s="149">
        <v>2</v>
      </c>
      <c r="I15" s="149">
        <v>2</v>
      </c>
      <c r="J15" s="149">
        <v>2</v>
      </c>
      <c r="K15" s="149">
        <v>2</v>
      </c>
      <c r="L15" s="149">
        <v>2</v>
      </c>
      <c r="M15" s="149">
        <v>2</v>
      </c>
      <c r="N15" s="149">
        <v>2</v>
      </c>
      <c r="O15" s="183">
        <f aca="true" t="shared" si="4" ref="O15:O27">SUM(C15:N15)</f>
        <v>24</v>
      </c>
    </row>
    <row r="16" spans="1:15" s="7" customFormat="1" ht="28.5">
      <c r="A16" s="145" t="s">
        <v>8</v>
      </c>
      <c r="B16" s="145" t="s">
        <v>146</v>
      </c>
      <c r="C16" s="139">
        <f aca="true" t="shared" si="5" ref="C16:N16">+C17</f>
        <v>4</v>
      </c>
      <c r="D16" s="139">
        <f t="shared" si="5"/>
        <v>4</v>
      </c>
      <c r="E16" s="139">
        <f t="shared" si="5"/>
        <v>4</v>
      </c>
      <c r="F16" s="139">
        <f t="shared" si="5"/>
        <v>4</v>
      </c>
      <c r="G16" s="139">
        <f t="shared" si="5"/>
        <v>5</v>
      </c>
      <c r="H16" s="139">
        <f t="shared" si="5"/>
        <v>5</v>
      </c>
      <c r="I16" s="139">
        <f t="shared" si="5"/>
        <v>5</v>
      </c>
      <c r="J16" s="139">
        <f t="shared" si="5"/>
        <v>5</v>
      </c>
      <c r="K16" s="139">
        <f t="shared" si="5"/>
        <v>5</v>
      </c>
      <c r="L16" s="139">
        <f t="shared" si="5"/>
        <v>4</v>
      </c>
      <c r="M16" s="139">
        <f t="shared" si="5"/>
        <v>4</v>
      </c>
      <c r="N16" s="139">
        <f t="shared" si="5"/>
        <v>4</v>
      </c>
      <c r="O16" s="183">
        <f t="shared" si="4"/>
        <v>53</v>
      </c>
    </row>
    <row r="17" spans="1:15" s="7" customFormat="1" ht="15">
      <c r="A17" s="156"/>
      <c r="B17" s="146" t="s">
        <v>5</v>
      </c>
      <c r="C17" s="171">
        <v>4</v>
      </c>
      <c r="D17" s="171">
        <v>4</v>
      </c>
      <c r="E17" s="171">
        <v>4</v>
      </c>
      <c r="F17" s="171">
        <v>4</v>
      </c>
      <c r="G17" s="171">
        <v>5</v>
      </c>
      <c r="H17" s="171">
        <v>5</v>
      </c>
      <c r="I17" s="171">
        <v>5</v>
      </c>
      <c r="J17" s="171">
        <v>5</v>
      </c>
      <c r="K17" s="171">
        <v>5</v>
      </c>
      <c r="L17" s="171">
        <v>4</v>
      </c>
      <c r="M17" s="171">
        <v>4</v>
      </c>
      <c r="N17" s="171">
        <v>4</v>
      </c>
      <c r="O17" s="183">
        <f t="shared" si="4"/>
        <v>53</v>
      </c>
    </row>
    <row r="18" spans="1:15" s="99" customFormat="1" ht="28.5">
      <c r="A18" s="177" t="s">
        <v>9</v>
      </c>
      <c r="B18" s="145" t="s">
        <v>139</v>
      </c>
      <c r="C18" s="185">
        <f aca="true" t="shared" si="6" ref="C18:N18">+C19</f>
        <v>0</v>
      </c>
      <c r="D18" s="185">
        <f t="shared" si="6"/>
        <v>0</v>
      </c>
      <c r="E18" s="185">
        <f t="shared" si="6"/>
        <v>0</v>
      </c>
      <c r="F18" s="185">
        <f t="shared" si="6"/>
        <v>0</v>
      </c>
      <c r="G18" s="185">
        <f t="shared" si="6"/>
        <v>0</v>
      </c>
      <c r="H18" s="185">
        <f t="shared" si="6"/>
        <v>0</v>
      </c>
      <c r="I18" s="185">
        <f t="shared" si="6"/>
        <v>0</v>
      </c>
      <c r="J18" s="185">
        <f t="shared" si="6"/>
        <v>0</v>
      </c>
      <c r="K18" s="185">
        <f t="shared" si="6"/>
        <v>0</v>
      </c>
      <c r="L18" s="185">
        <f t="shared" si="6"/>
        <v>0</v>
      </c>
      <c r="M18" s="185">
        <f t="shared" si="6"/>
        <v>0</v>
      </c>
      <c r="N18" s="185">
        <f t="shared" si="6"/>
        <v>0</v>
      </c>
      <c r="O18" s="186">
        <f t="shared" si="4"/>
        <v>0</v>
      </c>
    </row>
    <row r="19" spans="1:15" s="99" customFormat="1" ht="15">
      <c r="A19" s="147"/>
      <c r="B19" s="147" t="s">
        <v>5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86">
        <f t="shared" si="4"/>
        <v>0</v>
      </c>
    </row>
    <row r="20" spans="1:15" s="7" customFormat="1" ht="28.5">
      <c r="A20" s="145" t="s">
        <v>11</v>
      </c>
      <c r="B20" s="145" t="s">
        <v>147</v>
      </c>
      <c r="C20" s="139">
        <f aca="true" t="shared" si="7" ref="C20:N22">+C21</f>
        <v>5</v>
      </c>
      <c r="D20" s="139">
        <f t="shared" si="7"/>
        <v>5</v>
      </c>
      <c r="E20" s="139">
        <f t="shared" si="7"/>
        <v>5</v>
      </c>
      <c r="F20" s="139">
        <f t="shared" si="7"/>
        <v>5</v>
      </c>
      <c r="G20" s="139">
        <f t="shared" si="7"/>
        <v>5</v>
      </c>
      <c r="H20" s="139">
        <f t="shared" si="7"/>
        <v>5</v>
      </c>
      <c r="I20" s="139">
        <f t="shared" si="7"/>
        <v>5</v>
      </c>
      <c r="J20" s="139">
        <f t="shared" si="7"/>
        <v>5</v>
      </c>
      <c r="K20" s="139">
        <f t="shared" si="7"/>
        <v>5</v>
      </c>
      <c r="L20" s="139">
        <f t="shared" si="7"/>
        <v>5</v>
      </c>
      <c r="M20" s="139">
        <f t="shared" si="7"/>
        <v>5</v>
      </c>
      <c r="N20" s="139">
        <f t="shared" si="7"/>
        <v>5</v>
      </c>
      <c r="O20" s="183">
        <f t="shared" si="4"/>
        <v>60</v>
      </c>
    </row>
    <row r="21" spans="1:15" s="7" customFormat="1" ht="15">
      <c r="A21" s="146"/>
      <c r="B21" s="146" t="s">
        <v>5</v>
      </c>
      <c r="C21" s="149">
        <v>5</v>
      </c>
      <c r="D21" s="149">
        <v>5</v>
      </c>
      <c r="E21" s="149">
        <v>5</v>
      </c>
      <c r="F21" s="149">
        <v>5</v>
      </c>
      <c r="G21" s="149">
        <v>5</v>
      </c>
      <c r="H21" s="149">
        <v>5</v>
      </c>
      <c r="I21" s="149">
        <v>5</v>
      </c>
      <c r="J21" s="149">
        <v>5</v>
      </c>
      <c r="K21" s="149">
        <v>5</v>
      </c>
      <c r="L21" s="149">
        <v>5</v>
      </c>
      <c r="M21" s="149">
        <v>5</v>
      </c>
      <c r="N21" s="149">
        <v>5</v>
      </c>
      <c r="O21" s="183">
        <f t="shared" si="4"/>
        <v>60</v>
      </c>
    </row>
    <row r="22" spans="1:15" s="7" customFormat="1" ht="28.5">
      <c r="A22" s="145" t="s">
        <v>11</v>
      </c>
      <c r="B22" s="145" t="s">
        <v>165</v>
      </c>
      <c r="C22" s="139">
        <f t="shared" si="7"/>
        <v>1</v>
      </c>
      <c r="D22" s="139">
        <f t="shared" si="7"/>
        <v>1</v>
      </c>
      <c r="E22" s="139">
        <f t="shared" si="7"/>
        <v>1</v>
      </c>
      <c r="F22" s="139">
        <f t="shared" si="7"/>
        <v>1</v>
      </c>
      <c r="G22" s="139">
        <f t="shared" si="7"/>
        <v>1</v>
      </c>
      <c r="H22" s="139">
        <f t="shared" si="7"/>
        <v>1</v>
      </c>
      <c r="I22" s="139">
        <f t="shared" si="7"/>
        <v>1</v>
      </c>
      <c r="J22" s="139">
        <f t="shared" si="7"/>
        <v>1</v>
      </c>
      <c r="K22" s="139">
        <f t="shared" si="7"/>
        <v>1</v>
      </c>
      <c r="L22" s="139">
        <f t="shared" si="7"/>
        <v>1</v>
      </c>
      <c r="M22" s="139">
        <f t="shared" si="7"/>
        <v>1</v>
      </c>
      <c r="N22" s="139">
        <f t="shared" si="7"/>
        <v>1</v>
      </c>
      <c r="O22" s="183">
        <f>SUM(C22:N22)</f>
        <v>12</v>
      </c>
    </row>
    <row r="23" spans="1:15" s="7" customFormat="1" ht="15">
      <c r="A23" s="146"/>
      <c r="B23" s="146" t="s">
        <v>5</v>
      </c>
      <c r="C23" s="149">
        <v>1</v>
      </c>
      <c r="D23" s="149">
        <v>1</v>
      </c>
      <c r="E23" s="149">
        <v>1</v>
      </c>
      <c r="F23" s="149">
        <v>1</v>
      </c>
      <c r="G23" s="149">
        <v>1</v>
      </c>
      <c r="H23" s="149">
        <v>1</v>
      </c>
      <c r="I23" s="149">
        <v>1</v>
      </c>
      <c r="J23" s="149">
        <v>1</v>
      </c>
      <c r="K23" s="149">
        <v>1</v>
      </c>
      <c r="L23" s="149">
        <v>1</v>
      </c>
      <c r="M23" s="149">
        <v>1</v>
      </c>
      <c r="N23" s="149">
        <v>1</v>
      </c>
      <c r="O23" s="183">
        <f>SUM(C23:N23)</f>
        <v>12</v>
      </c>
    </row>
    <row r="24" spans="1:15" s="7" customFormat="1" ht="28.5">
      <c r="A24" s="145" t="s">
        <v>13</v>
      </c>
      <c r="B24" s="145" t="s">
        <v>143</v>
      </c>
      <c r="C24" s="139">
        <f aca="true" t="shared" si="8" ref="C24:N24">+C25</f>
        <v>1.5</v>
      </c>
      <c r="D24" s="139">
        <f t="shared" si="8"/>
        <v>1.5</v>
      </c>
      <c r="E24" s="139">
        <f t="shared" si="8"/>
        <v>1.5</v>
      </c>
      <c r="F24" s="139">
        <f t="shared" si="8"/>
        <v>1.5</v>
      </c>
      <c r="G24" s="139">
        <f t="shared" si="8"/>
        <v>1.5</v>
      </c>
      <c r="H24" s="139">
        <f t="shared" si="8"/>
        <v>2</v>
      </c>
      <c r="I24" s="139">
        <f t="shared" si="8"/>
        <v>2</v>
      </c>
      <c r="J24" s="139">
        <f t="shared" si="8"/>
        <v>2</v>
      </c>
      <c r="K24" s="139">
        <f t="shared" si="8"/>
        <v>2</v>
      </c>
      <c r="L24" s="139">
        <f t="shared" si="8"/>
        <v>1.5</v>
      </c>
      <c r="M24" s="139">
        <f t="shared" si="8"/>
        <v>1.5</v>
      </c>
      <c r="N24" s="139">
        <f t="shared" si="8"/>
        <v>1.5</v>
      </c>
      <c r="O24" s="183">
        <f t="shared" si="4"/>
        <v>20</v>
      </c>
    </row>
    <row r="25" spans="1:15" s="7" customFormat="1" ht="15">
      <c r="A25" s="146"/>
      <c r="B25" s="146" t="s">
        <v>5</v>
      </c>
      <c r="C25" s="149">
        <v>1.5</v>
      </c>
      <c r="D25" s="149">
        <v>1.5</v>
      </c>
      <c r="E25" s="149">
        <v>1.5</v>
      </c>
      <c r="F25" s="149">
        <v>1.5</v>
      </c>
      <c r="G25" s="149">
        <v>1.5</v>
      </c>
      <c r="H25" s="149">
        <v>2</v>
      </c>
      <c r="I25" s="149">
        <v>2</v>
      </c>
      <c r="J25" s="149">
        <v>2</v>
      </c>
      <c r="K25" s="149">
        <v>2</v>
      </c>
      <c r="L25" s="149">
        <v>1.5</v>
      </c>
      <c r="M25" s="149">
        <v>1.5</v>
      </c>
      <c r="N25" s="149">
        <v>1.5</v>
      </c>
      <c r="O25" s="183">
        <f t="shared" si="4"/>
        <v>20</v>
      </c>
    </row>
    <row r="26" spans="1:15" s="93" customFormat="1" ht="28.5">
      <c r="A26" s="177" t="s">
        <v>14</v>
      </c>
      <c r="B26" s="177" t="s">
        <v>148</v>
      </c>
      <c r="C26" s="185">
        <f aca="true" t="shared" si="9" ref="C26:N26">+C27</f>
        <v>2</v>
      </c>
      <c r="D26" s="185">
        <f t="shared" si="9"/>
        <v>3</v>
      </c>
      <c r="E26" s="185">
        <f t="shared" si="9"/>
        <v>2</v>
      </c>
      <c r="F26" s="185">
        <f t="shared" si="9"/>
        <v>2</v>
      </c>
      <c r="G26" s="185">
        <f t="shared" si="9"/>
        <v>2</v>
      </c>
      <c r="H26" s="185">
        <f t="shared" si="9"/>
        <v>2</v>
      </c>
      <c r="I26" s="185">
        <f t="shared" si="9"/>
        <v>2</v>
      </c>
      <c r="J26" s="185">
        <f t="shared" si="9"/>
        <v>1</v>
      </c>
      <c r="K26" s="185">
        <f t="shared" si="9"/>
        <v>1</v>
      </c>
      <c r="L26" s="185">
        <f t="shared" si="9"/>
        <v>1</v>
      </c>
      <c r="M26" s="185">
        <f t="shared" si="9"/>
        <v>1</v>
      </c>
      <c r="N26" s="185">
        <f t="shared" si="9"/>
        <v>1</v>
      </c>
      <c r="O26" s="186">
        <f t="shared" si="4"/>
        <v>20</v>
      </c>
    </row>
    <row r="27" spans="1:15" s="93" customFormat="1" ht="15">
      <c r="A27" s="147"/>
      <c r="B27" s="147" t="s">
        <v>22</v>
      </c>
      <c r="C27" s="153">
        <v>2</v>
      </c>
      <c r="D27" s="153">
        <v>3</v>
      </c>
      <c r="E27" s="153">
        <v>2</v>
      </c>
      <c r="F27" s="153">
        <v>2</v>
      </c>
      <c r="G27" s="153">
        <v>2</v>
      </c>
      <c r="H27" s="153">
        <v>2</v>
      </c>
      <c r="I27" s="153">
        <v>2</v>
      </c>
      <c r="J27" s="153">
        <v>1</v>
      </c>
      <c r="K27" s="153">
        <v>1</v>
      </c>
      <c r="L27" s="153">
        <v>1</v>
      </c>
      <c r="M27" s="153">
        <v>1</v>
      </c>
      <c r="N27" s="153">
        <v>1</v>
      </c>
      <c r="O27" s="186">
        <f t="shared" si="4"/>
        <v>20</v>
      </c>
    </row>
    <row r="28" spans="1:15" s="84" customFormat="1" ht="27" customHeight="1">
      <c r="A28" s="132" t="s">
        <v>6</v>
      </c>
      <c r="B28" s="132" t="s">
        <v>144</v>
      </c>
      <c r="C28" s="154">
        <f>SUM(C29:C32)</f>
        <v>422</v>
      </c>
      <c r="D28" s="154">
        <f aca="true" t="shared" si="10" ref="D28:N28">SUM(D29:D32)</f>
        <v>417</v>
      </c>
      <c r="E28" s="154">
        <f t="shared" si="10"/>
        <v>466</v>
      </c>
      <c r="F28" s="154">
        <f t="shared" si="10"/>
        <v>416</v>
      </c>
      <c r="G28" s="154">
        <f t="shared" si="10"/>
        <v>424</v>
      </c>
      <c r="H28" s="154">
        <f t="shared" si="10"/>
        <v>411</v>
      </c>
      <c r="I28" s="154">
        <f t="shared" si="10"/>
        <v>377</v>
      </c>
      <c r="J28" s="154">
        <f t="shared" si="10"/>
        <v>362</v>
      </c>
      <c r="K28" s="154">
        <f t="shared" si="10"/>
        <v>389</v>
      </c>
      <c r="L28" s="154">
        <f t="shared" si="10"/>
        <v>440</v>
      </c>
      <c r="M28" s="154">
        <f t="shared" si="10"/>
        <v>432</v>
      </c>
      <c r="N28" s="154">
        <f t="shared" si="10"/>
        <v>478</v>
      </c>
      <c r="O28" s="154">
        <f aca="true" t="shared" si="11" ref="O28:O33">SUM(C28:N28)</f>
        <v>5034</v>
      </c>
    </row>
    <row r="29" spans="1:15" s="117" customFormat="1" ht="15">
      <c r="A29" s="152"/>
      <c r="B29" s="152" t="s">
        <v>124</v>
      </c>
      <c r="C29" s="153">
        <v>293</v>
      </c>
      <c r="D29" s="153">
        <v>267</v>
      </c>
      <c r="E29" s="153">
        <v>293</v>
      </c>
      <c r="F29" s="153">
        <v>284</v>
      </c>
      <c r="G29" s="153">
        <v>293</v>
      </c>
      <c r="H29" s="153">
        <v>284</v>
      </c>
      <c r="I29" s="153">
        <v>293</v>
      </c>
      <c r="J29" s="153">
        <v>293</v>
      </c>
      <c r="K29" s="153">
        <v>284</v>
      </c>
      <c r="L29" s="153">
        <v>293</v>
      </c>
      <c r="M29" s="153">
        <v>284</v>
      </c>
      <c r="N29" s="153">
        <v>293</v>
      </c>
      <c r="O29" s="148">
        <f>SUM(C29:N29)</f>
        <v>3454</v>
      </c>
    </row>
    <row r="30" spans="1:15" s="117" customFormat="1" ht="15">
      <c r="A30" s="152"/>
      <c r="B30" s="152" t="s">
        <v>128</v>
      </c>
      <c r="C30" s="153">
        <v>100</v>
      </c>
      <c r="D30" s="153">
        <v>121</v>
      </c>
      <c r="E30" s="153">
        <v>141</v>
      </c>
      <c r="F30" s="153">
        <v>100</v>
      </c>
      <c r="G30" s="153">
        <v>99</v>
      </c>
      <c r="H30" s="153">
        <v>90</v>
      </c>
      <c r="I30" s="153">
        <v>52</v>
      </c>
      <c r="J30" s="153">
        <v>50</v>
      </c>
      <c r="K30" s="153">
        <v>90</v>
      </c>
      <c r="L30" s="153">
        <v>90</v>
      </c>
      <c r="M30" s="153">
        <v>100</v>
      </c>
      <c r="N30" s="153">
        <v>134</v>
      </c>
      <c r="O30" s="148">
        <f t="shared" si="11"/>
        <v>1167</v>
      </c>
    </row>
    <row r="31" spans="1:15" s="117" customFormat="1" ht="15">
      <c r="A31" s="152"/>
      <c r="B31" s="152" t="s">
        <v>129</v>
      </c>
      <c r="C31" s="153">
        <v>20</v>
      </c>
      <c r="D31" s="153">
        <v>20</v>
      </c>
      <c r="E31" s="153">
        <v>25</v>
      </c>
      <c r="F31" s="153">
        <v>22</v>
      </c>
      <c r="G31" s="153">
        <v>22</v>
      </c>
      <c r="H31" s="153">
        <v>22</v>
      </c>
      <c r="I31" s="153">
        <v>22</v>
      </c>
      <c r="J31" s="153">
        <v>10</v>
      </c>
      <c r="K31" s="153">
        <v>10</v>
      </c>
      <c r="L31" s="153">
        <v>50</v>
      </c>
      <c r="M31" s="153">
        <v>40</v>
      </c>
      <c r="N31" s="153">
        <v>15</v>
      </c>
      <c r="O31" s="148">
        <f t="shared" si="11"/>
        <v>278</v>
      </c>
    </row>
    <row r="32" spans="1:15" s="96" customFormat="1" ht="15">
      <c r="A32" s="155"/>
      <c r="B32" s="152" t="s">
        <v>47</v>
      </c>
      <c r="C32" s="153">
        <v>9</v>
      </c>
      <c r="D32" s="153">
        <v>9</v>
      </c>
      <c r="E32" s="153">
        <v>7</v>
      </c>
      <c r="F32" s="153">
        <v>10</v>
      </c>
      <c r="G32" s="153">
        <v>10</v>
      </c>
      <c r="H32" s="153">
        <v>15</v>
      </c>
      <c r="I32" s="153">
        <v>10</v>
      </c>
      <c r="J32" s="153">
        <v>9</v>
      </c>
      <c r="K32" s="153">
        <v>5</v>
      </c>
      <c r="L32" s="153">
        <v>7</v>
      </c>
      <c r="M32" s="153">
        <v>8</v>
      </c>
      <c r="N32" s="153">
        <v>36</v>
      </c>
      <c r="O32" s="148">
        <f t="shared" si="11"/>
        <v>135</v>
      </c>
    </row>
    <row r="33" spans="1:15" s="7" customFormat="1" ht="14.25">
      <c r="A33" s="132" t="s">
        <v>7</v>
      </c>
      <c r="B33" s="132" t="s">
        <v>26</v>
      </c>
      <c r="C33" s="154">
        <f>SUM(C34:C56)</f>
        <v>133</v>
      </c>
      <c r="D33" s="154">
        <f aca="true" t="shared" si="12" ref="D33:N33">SUM(D34:D56)</f>
        <v>156</v>
      </c>
      <c r="E33" s="154">
        <f t="shared" si="12"/>
        <v>126</v>
      </c>
      <c r="F33" s="154">
        <f t="shared" si="12"/>
        <v>125</v>
      </c>
      <c r="G33" s="154">
        <f t="shared" si="12"/>
        <v>109</v>
      </c>
      <c r="H33" s="154">
        <f t="shared" si="12"/>
        <v>122</v>
      </c>
      <c r="I33" s="154">
        <f t="shared" si="12"/>
        <v>113</v>
      </c>
      <c r="J33" s="154">
        <f t="shared" si="12"/>
        <v>130</v>
      </c>
      <c r="K33" s="154">
        <f t="shared" si="12"/>
        <v>104</v>
      </c>
      <c r="L33" s="154">
        <f t="shared" si="12"/>
        <v>113</v>
      </c>
      <c r="M33" s="154">
        <f t="shared" si="12"/>
        <v>123</v>
      </c>
      <c r="N33" s="154">
        <f t="shared" si="12"/>
        <v>109</v>
      </c>
      <c r="O33" s="154">
        <f t="shared" si="11"/>
        <v>1463</v>
      </c>
    </row>
    <row r="34" spans="1:16" s="7" customFormat="1" ht="15">
      <c r="A34" s="146"/>
      <c r="B34" s="157" t="s">
        <v>55</v>
      </c>
      <c r="C34" s="149">
        <v>7</v>
      </c>
      <c r="D34" s="149">
        <v>8</v>
      </c>
      <c r="E34" s="149">
        <v>8</v>
      </c>
      <c r="F34" s="149">
        <v>8</v>
      </c>
      <c r="G34" s="149">
        <v>8</v>
      </c>
      <c r="H34" s="149">
        <v>6</v>
      </c>
      <c r="I34" s="149">
        <v>5</v>
      </c>
      <c r="J34" s="149">
        <v>5</v>
      </c>
      <c r="K34" s="149">
        <v>5</v>
      </c>
      <c r="L34" s="149">
        <v>8</v>
      </c>
      <c r="M34" s="149">
        <v>8</v>
      </c>
      <c r="N34" s="149">
        <v>8</v>
      </c>
      <c r="O34" s="163">
        <f aca="true" t="shared" si="13" ref="O34:O53">SUM(C34:N34)</f>
        <v>84</v>
      </c>
      <c r="P34" s="410"/>
    </row>
    <row r="35" spans="1:15" s="99" customFormat="1" ht="15">
      <c r="A35" s="147"/>
      <c r="B35" s="161" t="s">
        <v>27</v>
      </c>
      <c r="C35" s="162">
        <v>4</v>
      </c>
      <c r="D35" s="162">
        <v>3</v>
      </c>
      <c r="E35" s="162">
        <v>2</v>
      </c>
      <c r="F35" s="162">
        <v>3</v>
      </c>
      <c r="G35" s="162">
        <v>1</v>
      </c>
      <c r="H35" s="162">
        <v>1</v>
      </c>
      <c r="I35" s="162">
        <v>1</v>
      </c>
      <c r="J35" s="162">
        <v>1</v>
      </c>
      <c r="K35" s="162">
        <v>1</v>
      </c>
      <c r="L35" s="162">
        <v>3</v>
      </c>
      <c r="M35" s="162">
        <v>2</v>
      </c>
      <c r="N35" s="162">
        <v>3</v>
      </c>
      <c r="O35" s="187">
        <f t="shared" si="13"/>
        <v>25</v>
      </c>
    </row>
    <row r="36" spans="1:15" s="96" customFormat="1" ht="15">
      <c r="A36" s="152"/>
      <c r="B36" s="159" t="s">
        <v>121</v>
      </c>
      <c r="C36" s="153">
        <v>20</v>
      </c>
      <c r="D36" s="153">
        <v>20</v>
      </c>
      <c r="E36" s="153">
        <v>20</v>
      </c>
      <c r="F36" s="153">
        <v>20</v>
      </c>
      <c r="G36" s="153">
        <v>20</v>
      </c>
      <c r="H36" s="153">
        <v>20</v>
      </c>
      <c r="I36" s="153">
        <v>20</v>
      </c>
      <c r="J36" s="153">
        <v>20</v>
      </c>
      <c r="K36" s="153">
        <v>20</v>
      </c>
      <c r="L36" s="153">
        <v>20</v>
      </c>
      <c r="M36" s="153">
        <v>20</v>
      </c>
      <c r="N36" s="153">
        <v>20</v>
      </c>
      <c r="O36" s="148">
        <f>SUM(C36:N36)</f>
        <v>240</v>
      </c>
    </row>
    <row r="37" spans="1:15" s="96" customFormat="1" ht="15">
      <c r="A37" s="152"/>
      <c r="B37" s="159" t="s">
        <v>122</v>
      </c>
      <c r="C37" s="153">
        <v>5</v>
      </c>
      <c r="D37" s="153">
        <v>5</v>
      </c>
      <c r="E37" s="153">
        <v>5</v>
      </c>
      <c r="F37" s="153">
        <v>5</v>
      </c>
      <c r="G37" s="153">
        <v>5</v>
      </c>
      <c r="H37" s="153">
        <v>5</v>
      </c>
      <c r="I37" s="153">
        <v>5</v>
      </c>
      <c r="J37" s="153">
        <v>5</v>
      </c>
      <c r="K37" s="153">
        <v>5</v>
      </c>
      <c r="L37" s="153">
        <v>5</v>
      </c>
      <c r="M37" s="153">
        <v>5</v>
      </c>
      <c r="N37" s="153">
        <v>5</v>
      </c>
      <c r="O37" s="148">
        <f t="shared" si="13"/>
        <v>60</v>
      </c>
    </row>
    <row r="38" spans="1:15" s="7" customFormat="1" ht="15">
      <c r="A38" s="146"/>
      <c r="B38" s="157" t="s">
        <v>28</v>
      </c>
      <c r="C38" s="140">
        <v>3</v>
      </c>
      <c r="D38" s="140">
        <v>3</v>
      </c>
      <c r="E38" s="140">
        <v>3</v>
      </c>
      <c r="F38" s="140">
        <v>3</v>
      </c>
      <c r="G38" s="140">
        <v>3</v>
      </c>
      <c r="H38" s="140">
        <v>3</v>
      </c>
      <c r="I38" s="140">
        <v>3</v>
      </c>
      <c r="J38" s="140">
        <v>3</v>
      </c>
      <c r="K38" s="140">
        <v>3</v>
      </c>
      <c r="L38" s="140">
        <v>4</v>
      </c>
      <c r="M38" s="140">
        <v>5</v>
      </c>
      <c r="N38" s="140">
        <v>5</v>
      </c>
      <c r="O38" s="141">
        <f t="shared" si="13"/>
        <v>41</v>
      </c>
    </row>
    <row r="39" spans="1:15" s="7" customFormat="1" ht="15">
      <c r="A39" s="146"/>
      <c r="B39" s="157" t="s">
        <v>29</v>
      </c>
      <c r="C39" s="149">
        <v>5</v>
      </c>
      <c r="D39" s="149">
        <v>5</v>
      </c>
      <c r="E39" s="149">
        <v>7</v>
      </c>
      <c r="F39" s="149">
        <v>7</v>
      </c>
      <c r="G39" s="149">
        <v>4</v>
      </c>
      <c r="H39" s="149">
        <v>4</v>
      </c>
      <c r="I39" s="149">
        <v>7</v>
      </c>
      <c r="J39" s="149">
        <v>7</v>
      </c>
      <c r="K39" s="149">
        <v>4</v>
      </c>
      <c r="L39" s="149">
        <v>2</v>
      </c>
      <c r="M39" s="149">
        <v>1</v>
      </c>
      <c r="N39" s="149">
        <v>3</v>
      </c>
      <c r="O39" s="163">
        <f t="shared" si="13"/>
        <v>56</v>
      </c>
    </row>
    <row r="40" spans="1:15" s="7" customFormat="1" ht="15">
      <c r="A40" s="146"/>
      <c r="B40" s="157" t="s">
        <v>67</v>
      </c>
      <c r="C40" s="149">
        <v>35</v>
      </c>
      <c r="D40" s="149">
        <v>40</v>
      </c>
      <c r="E40" s="149">
        <v>23</v>
      </c>
      <c r="F40" s="149">
        <v>30</v>
      </c>
      <c r="G40" s="149">
        <v>20</v>
      </c>
      <c r="H40" s="149">
        <v>35</v>
      </c>
      <c r="I40" s="149">
        <v>30</v>
      </c>
      <c r="J40" s="149">
        <v>45</v>
      </c>
      <c r="K40" s="149">
        <v>20</v>
      </c>
      <c r="L40" s="149">
        <v>20</v>
      </c>
      <c r="M40" s="149">
        <v>22</v>
      </c>
      <c r="N40" s="149">
        <v>20</v>
      </c>
      <c r="O40" s="163">
        <f t="shared" si="13"/>
        <v>340</v>
      </c>
    </row>
    <row r="41" spans="1:15" s="7" customFormat="1" ht="15">
      <c r="A41" s="146"/>
      <c r="B41" s="157" t="s">
        <v>73</v>
      </c>
      <c r="C41" s="171">
        <v>9</v>
      </c>
      <c r="D41" s="171">
        <v>7</v>
      </c>
      <c r="E41" s="171">
        <v>8</v>
      </c>
      <c r="F41" s="171">
        <v>8</v>
      </c>
      <c r="G41" s="171">
        <v>5</v>
      </c>
      <c r="H41" s="171">
        <v>6</v>
      </c>
      <c r="I41" s="171">
        <v>5</v>
      </c>
      <c r="J41" s="171">
        <v>5</v>
      </c>
      <c r="K41" s="171">
        <v>5</v>
      </c>
      <c r="L41" s="171">
        <v>6</v>
      </c>
      <c r="M41" s="171">
        <v>7</v>
      </c>
      <c r="N41" s="171">
        <v>5</v>
      </c>
      <c r="O41" s="163">
        <f t="shared" si="13"/>
        <v>76</v>
      </c>
    </row>
    <row r="42" spans="1:15" s="7" customFormat="1" ht="15">
      <c r="A42" s="146"/>
      <c r="B42" s="157" t="s">
        <v>56</v>
      </c>
      <c r="C42" s="171">
        <v>12</v>
      </c>
      <c r="D42" s="171">
        <v>9</v>
      </c>
      <c r="E42" s="171">
        <v>9</v>
      </c>
      <c r="F42" s="171">
        <v>8</v>
      </c>
      <c r="G42" s="171">
        <v>8</v>
      </c>
      <c r="H42" s="171">
        <v>8</v>
      </c>
      <c r="I42" s="171">
        <v>8</v>
      </c>
      <c r="J42" s="171">
        <v>8</v>
      </c>
      <c r="K42" s="171">
        <v>5</v>
      </c>
      <c r="L42" s="171">
        <v>8</v>
      </c>
      <c r="M42" s="171">
        <v>9</v>
      </c>
      <c r="N42" s="171">
        <v>8</v>
      </c>
      <c r="O42" s="163">
        <f t="shared" si="13"/>
        <v>100</v>
      </c>
    </row>
    <row r="43" spans="1:16" s="7" customFormat="1" ht="15">
      <c r="A43" s="146"/>
      <c r="B43" s="158" t="s">
        <v>61</v>
      </c>
      <c r="C43" s="149">
        <v>10</v>
      </c>
      <c r="D43" s="149">
        <v>40</v>
      </c>
      <c r="E43" s="149">
        <v>20</v>
      </c>
      <c r="F43" s="149">
        <v>15</v>
      </c>
      <c r="G43" s="149">
        <v>15</v>
      </c>
      <c r="H43" s="149">
        <v>15</v>
      </c>
      <c r="I43" s="149">
        <v>15</v>
      </c>
      <c r="J43" s="149">
        <v>15</v>
      </c>
      <c r="K43" s="149">
        <v>20</v>
      </c>
      <c r="L43" s="149">
        <v>20</v>
      </c>
      <c r="M43" s="149">
        <v>28</v>
      </c>
      <c r="N43" s="149">
        <v>15</v>
      </c>
      <c r="O43" s="163">
        <f>SUM(C43:N43)</f>
        <v>228</v>
      </c>
      <c r="P43" s="24"/>
    </row>
    <row r="44" spans="1:15" s="7" customFormat="1" ht="15">
      <c r="A44" s="146"/>
      <c r="B44" s="157" t="s">
        <v>76</v>
      </c>
      <c r="C44" s="149">
        <v>1</v>
      </c>
      <c r="D44" s="149">
        <v>1</v>
      </c>
      <c r="E44" s="149">
        <v>1</v>
      </c>
      <c r="F44" s="149">
        <v>1</v>
      </c>
      <c r="G44" s="149">
        <v>1</v>
      </c>
      <c r="H44" s="149">
        <v>1</v>
      </c>
      <c r="I44" s="149">
        <v>1</v>
      </c>
      <c r="J44" s="149">
        <v>1</v>
      </c>
      <c r="K44" s="149">
        <v>1</v>
      </c>
      <c r="L44" s="149">
        <v>1</v>
      </c>
      <c r="M44" s="149">
        <v>1</v>
      </c>
      <c r="N44" s="149">
        <v>1</v>
      </c>
      <c r="O44" s="163">
        <f t="shared" si="13"/>
        <v>12</v>
      </c>
    </row>
    <row r="45" spans="1:15" s="7" customFormat="1" ht="15">
      <c r="A45" s="146"/>
      <c r="B45" s="157" t="s">
        <v>77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63">
        <f t="shared" si="13"/>
        <v>0</v>
      </c>
    </row>
    <row r="46" spans="1:15" s="7" customFormat="1" ht="15">
      <c r="A46" s="146"/>
      <c r="B46" s="157" t="s">
        <v>69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63">
        <f t="shared" si="13"/>
        <v>0</v>
      </c>
    </row>
    <row r="47" spans="1:15" s="7" customFormat="1" ht="15">
      <c r="A47" s="146"/>
      <c r="B47" s="157" t="s">
        <v>64</v>
      </c>
      <c r="C47" s="149">
        <v>3</v>
      </c>
      <c r="D47" s="149">
        <v>2</v>
      </c>
      <c r="E47" s="149">
        <v>4</v>
      </c>
      <c r="F47" s="149">
        <v>2</v>
      </c>
      <c r="G47" s="149">
        <v>4</v>
      </c>
      <c r="H47" s="149">
        <v>3</v>
      </c>
      <c r="I47" s="149">
        <v>1</v>
      </c>
      <c r="J47" s="149">
        <v>2</v>
      </c>
      <c r="K47" s="149">
        <v>2</v>
      </c>
      <c r="L47" s="149">
        <v>2</v>
      </c>
      <c r="M47" s="149">
        <v>1</v>
      </c>
      <c r="N47" s="149">
        <v>3</v>
      </c>
      <c r="O47" s="163">
        <f>SUM(C47:N47)</f>
        <v>29</v>
      </c>
    </row>
    <row r="48" spans="1:15" s="7" customFormat="1" ht="15">
      <c r="A48" s="146"/>
      <c r="B48" s="157" t="s">
        <v>62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63">
        <f t="shared" si="13"/>
        <v>0</v>
      </c>
    </row>
    <row r="49" spans="1:15" s="7" customFormat="1" ht="15">
      <c r="A49" s="146"/>
      <c r="B49" s="158" t="s">
        <v>57</v>
      </c>
      <c r="C49" s="149">
        <v>1</v>
      </c>
      <c r="D49" s="149">
        <v>1</v>
      </c>
      <c r="E49" s="149">
        <v>2</v>
      </c>
      <c r="F49" s="149">
        <v>2</v>
      </c>
      <c r="G49" s="149">
        <v>2</v>
      </c>
      <c r="H49" s="149">
        <v>2</v>
      </c>
      <c r="I49" s="149">
        <v>2</v>
      </c>
      <c r="J49" s="149">
        <v>2</v>
      </c>
      <c r="K49" s="149">
        <v>2</v>
      </c>
      <c r="L49" s="149">
        <v>2</v>
      </c>
      <c r="M49" s="149">
        <v>1</v>
      </c>
      <c r="N49" s="149">
        <v>1</v>
      </c>
      <c r="O49" s="163">
        <f t="shared" si="13"/>
        <v>20</v>
      </c>
    </row>
    <row r="50" spans="1:15" s="7" customFormat="1" ht="15">
      <c r="A50" s="146"/>
      <c r="B50" s="157" t="s">
        <v>60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63">
        <f t="shared" si="13"/>
        <v>0</v>
      </c>
    </row>
    <row r="51" spans="1:15" s="7" customFormat="1" ht="15">
      <c r="A51" s="146"/>
      <c r="B51" s="157" t="s">
        <v>23</v>
      </c>
      <c r="C51" s="149">
        <v>4</v>
      </c>
      <c r="D51" s="149">
        <v>3</v>
      </c>
      <c r="E51" s="149">
        <v>3</v>
      </c>
      <c r="F51" s="149">
        <v>2</v>
      </c>
      <c r="G51" s="149">
        <v>2</v>
      </c>
      <c r="H51" s="149">
        <v>2</v>
      </c>
      <c r="I51" s="149">
        <v>1</v>
      </c>
      <c r="J51" s="149">
        <v>2</v>
      </c>
      <c r="K51" s="149">
        <v>2</v>
      </c>
      <c r="L51" s="149">
        <v>2</v>
      </c>
      <c r="M51" s="149">
        <v>3</v>
      </c>
      <c r="N51" s="149">
        <v>3</v>
      </c>
      <c r="O51" s="163">
        <f t="shared" si="13"/>
        <v>29</v>
      </c>
    </row>
    <row r="52" spans="1:15" s="7" customFormat="1" ht="15">
      <c r="A52" s="146"/>
      <c r="B52" s="157" t="s">
        <v>63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63">
        <f t="shared" si="13"/>
        <v>0</v>
      </c>
    </row>
    <row r="53" spans="1:15" s="7" customFormat="1" ht="15">
      <c r="A53" s="146"/>
      <c r="B53" s="157" t="s">
        <v>58</v>
      </c>
      <c r="C53" s="149">
        <v>6</v>
      </c>
      <c r="D53" s="149">
        <v>6</v>
      </c>
      <c r="E53" s="149">
        <v>6</v>
      </c>
      <c r="F53" s="149">
        <v>6</v>
      </c>
      <c r="G53" s="149">
        <v>6</v>
      </c>
      <c r="H53" s="149">
        <v>6</v>
      </c>
      <c r="I53" s="149">
        <v>6</v>
      </c>
      <c r="J53" s="149">
        <v>6</v>
      </c>
      <c r="K53" s="149">
        <v>6</v>
      </c>
      <c r="L53" s="149">
        <v>6</v>
      </c>
      <c r="M53" s="149">
        <v>6</v>
      </c>
      <c r="N53" s="149">
        <v>6</v>
      </c>
      <c r="O53" s="163">
        <f t="shared" si="13"/>
        <v>72</v>
      </c>
    </row>
    <row r="54" spans="1:15" s="7" customFormat="1" ht="15">
      <c r="A54" s="146"/>
      <c r="B54" s="157" t="s">
        <v>24</v>
      </c>
      <c r="C54" s="149">
        <v>1</v>
      </c>
      <c r="D54" s="149">
        <v>1</v>
      </c>
      <c r="E54" s="149">
        <v>1</v>
      </c>
      <c r="F54" s="149">
        <v>1</v>
      </c>
      <c r="G54" s="149">
        <v>1</v>
      </c>
      <c r="H54" s="149">
        <v>1</v>
      </c>
      <c r="I54" s="149">
        <v>1</v>
      </c>
      <c r="J54" s="149">
        <v>1</v>
      </c>
      <c r="K54" s="149">
        <v>1</v>
      </c>
      <c r="L54" s="149">
        <v>1</v>
      </c>
      <c r="M54" s="149">
        <v>1</v>
      </c>
      <c r="N54" s="149">
        <v>1</v>
      </c>
      <c r="O54" s="163">
        <f>SUM(C54:N54)</f>
        <v>12</v>
      </c>
    </row>
    <row r="55" spans="1:15" s="7" customFormat="1" ht="15">
      <c r="A55" s="146"/>
      <c r="B55" s="157" t="s">
        <v>107</v>
      </c>
      <c r="C55" s="171">
        <v>6</v>
      </c>
      <c r="D55" s="171">
        <v>1</v>
      </c>
      <c r="E55" s="171">
        <v>2</v>
      </c>
      <c r="F55" s="171">
        <v>2</v>
      </c>
      <c r="G55" s="171">
        <v>2</v>
      </c>
      <c r="H55" s="171">
        <v>2</v>
      </c>
      <c r="I55" s="171">
        <v>1</v>
      </c>
      <c r="J55" s="171">
        <v>1</v>
      </c>
      <c r="K55" s="171">
        <v>1</v>
      </c>
      <c r="L55" s="171">
        <v>2</v>
      </c>
      <c r="M55" s="171">
        <v>2</v>
      </c>
      <c r="N55" s="171">
        <v>1</v>
      </c>
      <c r="O55" s="163">
        <f>C55+D55+E55+F55+G55+J55++K55+L55+M55+N55</f>
        <v>20</v>
      </c>
    </row>
    <row r="56" spans="1:17" ht="15">
      <c r="A56" s="171"/>
      <c r="B56" s="157" t="s">
        <v>136</v>
      </c>
      <c r="C56" s="171">
        <v>1</v>
      </c>
      <c r="D56" s="171">
        <v>1</v>
      </c>
      <c r="E56" s="171">
        <v>2</v>
      </c>
      <c r="F56" s="171">
        <v>2</v>
      </c>
      <c r="G56" s="171">
        <v>2</v>
      </c>
      <c r="H56" s="171">
        <v>2</v>
      </c>
      <c r="I56" s="171">
        <v>1</v>
      </c>
      <c r="J56" s="171">
        <v>1</v>
      </c>
      <c r="K56" s="171">
        <v>1</v>
      </c>
      <c r="L56" s="171">
        <v>1</v>
      </c>
      <c r="M56" s="171">
        <v>1</v>
      </c>
      <c r="N56" s="171">
        <v>1</v>
      </c>
      <c r="O56" s="188">
        <f>SUM(C56:N56)</f>
        <v>16</v>
      </c>
      <c r="Q56" s="74"/>
    </row>
    <row r="57" spans="1:17" s="7" customFormat="1" ht="14.25">
      <c r="A57" s="132" t="s">
        <v>8</v>
      </c>
      <c r="B57" s="132" t="s">
        <v>30</v>
      </c>
      <c r="C57" s="154">
        <f aca="true" t="shared" si="14" ref="C57:N57">SUM(C58:C80)</f>
        <v>1759</v>
      </c>
      <c r="D57" s="154">
        <f t="shared" si="14"/>
        <v>1900</v>
      </c>
      <c r="E57" s="154">
        <f t="shared" si="14"/>
        <v>1609</v>
      </c>
      <c r="F57" s="154">
        <f t="shared" si="14"/>
        <v>1683</v>
      </c>
      <c r="G57" s="154">
        <f t="shared" si="14"/>
        <v>1533</v>
      </c>
      <c r="H57" s="154">
        <f t="shared" si="14"/>
        <v>1349</v>
      </c>
      <c r="I57" s="154">
        <f t="shared" si="14"/>
        <v>1091</v>
      </c>
      <c r="J57" s="154">
        <f t="shared" si="14"/>
        <v>1128</v>
      </c>
      <c r="K57" s="154">
        <f t="shared" si="14"/>
        <v>1343</v>
      </c>
      <c r="L57" s="154">
        <f t="shared" si="14"/>
        <v>1802</v>
      </c>
      <c r="M57" s="154">
        <f t="shared" si="14"/>
        <v>2267</v>
      </c>
      <c r="N57" s="154">
        <f t="shared" si="14"/>
        <v>1814</v>
      </c>
      <c r="O57" s="154">
        <f>SUM(O58:O80)</f>
        <v>19278</v>
      </c>
      <c r="P57" s="307"/>
      <c r="Q57" s="11"/>
    </row>
    <row r="58" spans="1:17" s="78" customFormat="1" ht="15">
      <c r="A58" s="165"/>
      <c r="B58" s="158" t="s">
        <v>98</v>
      </c>
      <c r="C58" s="140">
        <v>300</v>
      </c>
      <c r="D58" s="140">
        <v>500</v>
      </c>
      <c r="E58" s="140">
        <v>200</v>
      </c>
      <c r="F58" s="140">
        <v>255</v>
      </c>
      <c r="G58" s="140">
        <v>315</v>
      </c>
      <c r="H58" s="140">
        <v>160</v>
      </c>
      <c r="I58" s="140">
        <v>125</v>
      </c>
      <c r="J58" s="140">
        <v>143</v>
      </c>
      <c r="K58" s="140">
        <v>315</v>
      </c>
      <c r="L58" s="140">
        <v>365</v>
      </c>
      <c r="M58" s="140">
        <v>645</v>
      </c>
      <c r="N58" s="140">
        <v>360</v>
      </c>
      <c r="O58" s="141">
        <f>SUM(C58:N58)</f>
        <v>3683</v>
      </c>
      <c r="Q58" s="83"/>
    </row>
    <row r="59" spans="1:17" s="78" customFormat="1" ht="15">
      <c r="A59" s="165"/>
      <c r="B59" s="158" t="s">
        <v>92</v>
      </c>
      <c r="C59" s="140">
        <v>85</v>
      </c>
      <c r="D59" s="140">
        <v>120</v>
      </c>
      <c r="E59" s="140">
        <v>85</v>
      </c>
      <c r="F59" s="140">
        <v>100</v>
      </c>
      <c r="G59" s="140">
        <v>100</v>
      </c>
      <c r="H59" s="140">
        <v>88</v>
      </c>
      <c r="I59" s="140">
        <v>50</v>
      </c>
      <c r="J59" s="140">
        <v>15</v>
      </c>
      <c r="K59" s="140">
        <v>79</v>
      </c>
      <c r="L59" s="140">
        <v>125</v>
      </c>
      <c r="M59" s="140">
        <v>116</v>
      </c>
      <c r="N59" s="140">
        <v>140</v>
      </c>
      <c r="O59" s="141">
        <f aca="true" t="shared" si="15" ref="O59:O80">SUM(C59:N59)</f>
        <v>1103</v>
      </c>
      <c r="P59" s="86"/>
      <c r="Q59" s="83"/>
    </row>
    <row r="60" spans="1:17" s="78" customFormat="1" ht="15">
      <c r="A60" s="165"/>
      <c r="B60" s="158" t="s">
        <v>99</v>
      </c>
      <c r="C60" s="140">
        <v>270</v>
      </c>
      <c r="D60" s="140">
        <v>330</v>
      </c>
      <c r="E60" s="140">
        <v>350</v>
      </c>
      <c r="F60" s="140">
        <v>339</v>
      </c>
      <c r="G60" s="140">
        <v>154</v>
      </c>
      <c r="H60" s="140">
        <v>120</v>
      </c>
      <c r="I60" s="140">
        <v>130</v>
      </c>
      <c r="J60" s="140">
        <v>150</v>
      </c>
      <c r="K60" s="140">
        <v>180</v>
      </c>
      <c r="L60" s="140">
        <v>170</v>
      </c>
      <c r="M60" s="140">
        <v>250</v>
      </c>
      <c r="N60" s="140">
        <v>250</v>
      </c>
      <c r="O60" s="141">
        <f t="shared" si="15"/>
        <v>2693</v>
      </c>
      <c r="Q60" s="83"/>
    </row>
    <row r="61" spans="1:17" s="7" customFormat="1" ht="15">
      <c r="A61" s="146"/>
      <c r="B61" s="157" t="s">
        <v>84</v>
      </c>
      <c r="C61" s="149">
        <v>330</v>
      </c>
      <c r="D61" s="149">
        <v>150</v>
      </c>
      <c r="E61" s="149">
        <v>180</v>
      </c>
      <c r="F61" s="149">
        <v>220</v>
      </c>
      <c r="G61" s="149">
        <v>130</v>
      </c>
      <c r="H61" s="149">
        <v>145</v>
      </c>
      <c r="I61" s="149">
        <v>115</v>
      </c>
      <c r="J61" s="149">
        <v>135</v>
      </c>
      <c r="K61" s="149">
        <v>35</v>
      </c>
      <c r="L61" s="149">
        <v>280</v>
      </c>
      <c r="M61" s="149">
        <v>200</v>
      </c>
      <c r="N61" s="149">
        <v>176</v>
      </c>
      <c r="O61" s="163">
        <f t="shared" si="15"/>
        <v>2096</v>
      </c>
      <c r="Q61" s="11"/>
    </row>
    <row r="62" spans="1:17" s="78" customFormat="1" ht="15" customHeight="1">
      <c r="A62" s="165"/>
      <c r="B62" s="158" t="s">
        <v>93</v>
      </c>
      <c r="C62" s="140">
        <v>85</v>
      </c>
      <c r="D62" s="140">
        <v>120</v>
      </c>
      <c r="E62" s="140">
        <v>85</v>
      </c>
      <c r="F62" s="140">
        <v>100</v>
      </c>
      <c r="G62" s="140">
        <v>100</v>
      </c>
      <c r="H62" s="140">
        <v>100</v>
      </c>
      <c r="I62" s="140">
        <v>100</v>
      </c>
      <c r="J62" s="140">
        <v>100</v>
      </c>
      <c r="K62" s="140">
        <v>100</v>
      </c>
      <c r="L62" s="140">
        <v>125</v>
      </c>
      <c r="M62" s="140">
        <v>116</v>
      </c>
      <c r="N62" s="140">
        <v>140</v>
      </c>
      <c r="O62" s="141">
        <f t="shared" si="15"/>
        <v>1271</v>
      </c>
      <c r="Q62" s="83"/>
    </row>
    <row r="63" spans="1:17" s="7" customFormat="1" ht="15">
      <c r="A63" s="146"/>
      <c r="B63" s="157" t="s">
        <v>108</v>
      </c>
      <c r="C63" s="149">
        <v>150</v>
      </c>
      <c r="D63" s="149">
        <v>140</v>
      </c>
      <c r="E63" s="149">
        <v>140</v>
      </c>
      <c r="F63" s="149">
        <v>150</v>
      </c>
      <c r="G63" s="149">
        <v>150</v>
      </c>
      <c r="H63" s="149">
        <v>160</v>
      </c>
      <c r="I63" s="149">
        <v>70</v>
      </c>
      <c r="J63" s="149">
        <v>70</v>
      </c>
      <c r="K63" s="149">
        <v>70</v>
      </c>
      <c r="L63" s="149">
        <v>150</v>
      </c>
      <c r="M63" s="149">
        <v>230</v>
      </c>
      <c r="N63" s="149">
        <v>150</v>
      </c>
      <c r="O63" s="163">
        <f t="shared" si="15"/>
        <v>1630</v>
      </c>
      <c r="Q63" s="11"/>
    </row>
    <row r="64" spans="1:17" s="7" customFormat="1" ht="15">
      <c r="A64" s="146"/>
      <c r="B64" s="157" t="s">
        <v>85</v>
      </c>
      <c r="C64" s="149">
        <v>50</v>
      </c>
      <c r="D64" s="149">
        <v>30</v>
      </c>
      <c r="E64" s="149">
        <v>60</v>
      </c>
      <c r="F64" s="149">
        <v>50</v>
      </c>
      <c r="G64" s="149">
        <v>95</v>
      </c>
      <c r="H64" s="149">
        <v>50</v>
      </c>
      <c r="I64" s="149">
        <v>30</v>
      </c>
      <c r="J64" s="149">
        <v>50</v>
      </c>
      <c r="K64" s="149">
        <v>50</v>
      </c>
      <c r="L64" s="149">
        <v>20</v>
      </c>
      <c r="M64" s="149">
        <v>20</v>
      </c>
      <c r="N64" s="149">
        <v>28</v>
      </c>
      <c r="O64" s="163">
        <f t="shared" si="15"/>
        <v>533</v>
      </c>
      <c r="Q64" s="11"/>
    </row>
    <row r="65" spans="1:17" s="78" customFormat="1" ht="15">
      <c r="A65" s="165"/>
      <c r="B65" s="158" t="s">
        <v>123</v>
      </c>
      <c r="C65" s="140">
        <v>0</v>
      </c>
      <c r="D65" s="140">
        <v>0</v>
      </c>
      <c r="E65" s="140">
        <v>0</v>
      </c>
      <c r="F65" s="140">
        <v>0</v>
      </c>
      <c r="G65" s="140">
        <v>0</v>
      </c>
      <c r="H65" s="140">
        <v>0</v>
      </c>
      <c r="I65" s="140">
        <v>0</v>
      </c>
      <c r="J65" s="140">
        <v>0</v>
      </c>
      <c r="K65" s="140">
        <v>0</v>
      </c>
      <c r="L65" s="140">
        <v>0</v>
      </c>
      <c r="M65" s="140">
        <v>0</v>
      </c>
      <c r="N65" s="140">
        <v>0</v>
      </c>
      <c r="O65" s="141">
        <f>SUM(C65:N65)</f>
        <v>0</v>
      </c>
      <c r="Q65" s="83"/>
    </row>
    <row r="66" spans="1:17" s="78" customFormat="1" ht="30">
      <c r="A66" s="165"/>
      <c r="B66" s="158" t="s">
        <v>115</v>
      </c>
      <c r="C66" s="140">
        <v>10</v>
      </c>
      <c r="D66" s="140">
        <v>10</v>
      </c>
      <c r="E66" s="140">
        <v>10</v>
      </c>
      <c r="F66" s="140">
        <v>10</v>
      </c>
      <c r="G66" s="140">
        <v>10</v>
      </c>
      <c r="H66" s="140">
        <v>10</v>
      </c>
      <c r="I66" s="140">
        <v>10</v>
      </c>
      <c r="J66" s="140">
        <v>10</v>
      </c>
      <c r="K66" s="140">
        <v>10</v>
      </c>
      <c r="L66" s="140">
        <v>10</v>
      </c>
      <c r="M66" s="140">
        <v>10</v>
      </c>
      <c r="N66" s="140">
        <v>10</v>
      </c>
      <c r="O66" s="141">
        <f t="shared" si="15"/>
        <v>120</v>
      </c>
      <c r="Q66" s="83"/>
    </row>
    <row r="67" spans="1:17" s="7" customFormat="1" ht="15">
      <c r="A67" s="146"/>
      <c r="B67" s="157" t="s">
        <v>112</v>
      </c>
      <c r="C67" s="171">
        <v>50</v>
      </c>
      <c r="D67" s="171">
        <v>65</v>
      </c>
      <c r="E67" s="171">
        <v>60</v>
      </c>
      <c r="F67" s="171">
        <v>50</v>
      </c>
      <c r="G67" s="171">
        <v>30</v>
      </c>
      <c r="H67" s="171">
        <v>40</v>
      </c>
      <c r="I67" s="171">
        <v>15</v>
      </c>
      <c r="J67" s="171">
        <v>10</v>
      </c>
      <c r="K67" s="171">
        <v>22</v>
      </c>
      <c r="L67" s="171">
        <v>30</v>
      </c>
      <c r="M67" s="171">
        <v>130</v>
      </c>
      <c r="N67" s="171">
        <v>30</v>
      </c>
      <c r="O67" s="163">
        <f t="shared" si="15"/>
        <v>532</v>
      </c>
      <c r="Q67" s="11"/>
    </row>
    <row r="68" spans="1:17" s="96" customFormat="1" ht="15">
      <c r="A68" s="152"/>
      <c r="B68" s="159" t="s">
        <v>80</v>
      </c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48">
        <f t="shared" si="15"/>
        <v>0</v>
      </c>
      <c r="Q68" s="97"/>
    </row>
    <row r="69" spans="1:17" s="78" customFormat="1" ht="15">
      <c r="A69" s="165"/>
      <c r="B69" s="158" t="s">
        <v>110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1">
        <f t="shared" si="15"/>
        <v>0</v>
      </c>
      <c r="Q69" s="83"/>
    </row>
    <row r="70" spans="1:17" s="78" customFormat="1" ht="15">
      <c r="A70" s="165"/>
      <c r="B70" s="158" t="s">
        <v>81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1">
        <f t="shared" si="15"/>
        <v>0</v>
      </c>
      <c r="Q70" s="83"/>
    </row>
    <row r="71" spans="1:17" s="78" customFormat="1" ht="15">
      <c r="A71" s="165"/>
      <c r="B71" s="158" t="s">
        <v>174</v>
      </c>
      <c r="C71" s="140">
        <v>40</v>
      </c>
      <c r="D71" s="140">
        <v>40</v>
      </c>
      <c r="E71" s="140">
        <v>32</v>
      </c>
      <c r="F71" s="140">
        <v>30</v>
      </c>
      <c r="G71" s="140">
        <v>30</v>
      </c>
      <c r="H71" s="140">
        <v>30</v>
      </c>
      <c r="I71" s="140">
        <v>30</v>
      </c>
      <c r="J71" s="140">
        <v>30</v>
      </c>
      <c r="K71" s="140">
        <v>30</v>
      </c>
      <c r="L71" s="140">
        <v>32</v>
      </c>
      <c r="M71" s="140">
        <v>40</v>
      </c>
      <c r="N71" s="140">
        <v>40</v>
      </c>
      <c r="O71" s="141">
        <f t="shared" si="15"/>
        <v>404</v>
      </c>
      <c r="Q71" s="83"/>
    </row>
    <row r="72" spans="1:17" s="96" customFormat="1" ht="15">
      <c r="A72" s="152"/>
      <c r="B72" s="159" t="s">
        <v>116</v>
      </c>
      <c r="C72" s="153">
        <v>45</v>
      </c>
      <c r="D72" s="153">
        <v>65</v>
      </c>
      <c r="E72" s="153">
        <v>65</v>
      </c>
      <c r="F72" s="153">
        <v>65</v>
      </c>
      <c r="G72" s="153">
        <v>65</v>
      </c>
      <c r="H72" s="153">
        <v>40</v>
      </c>
      <c r="I72" s="153">
        <v>40</v>
      </c>
      <c r="J72" s="153">
        <v>50</v>
      </c>
      <c r="K72" s="153">
        <v>60</v>
      </c>
      <c r="L72" s="153">
        <v>60</v>
      </c>
      <c r="M72" s="153">
        <v>60</v>
      </c>
      <c r="N72" s="153">
        <v>60</v>
      </c>
      <c r="O72" s="148">
        <f t="shared" si="15"/>
        <v>675</v>
      </c>
      <c r="Q72" s="97"/>
    </row>
    <row r="73" spans="1:17" s="7" customFormat="1" ht="15">
      <c r="A73" s="146"/>
      <c r="B73" s="157" t="s">
        <v>82</v>
      </c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63">
        <f t="shared" si="15"/>
        <v>0</v>
      </c>
      <c r="Q73" s="11"/>
    </row>
    <row r="74" spans="1:17" s="78" customFormat="1" ht="15">
      <c r="A74" s="165"/>
      <c r="B74" s="158" t="s">
        <v>114</v>
      </c>
      <c r="C74" s="140">
        <v>82</v>
      </c>
      <c r="D74" s="140">
        <v>70</v>
      </c>
      <c r="E74" s="140">
        <v>82</v>
      </c>
      <c r="F74" s="140">
        <v>37</v>
      </c>
      <c r="G74" s="140">
        <v>33</v>
      </c>
      <c r="H74" s="140">
        <v>31</v>
      </c>
      <c r="I74" s="140">
        <v>31</v>
      </c>
      <c r="J74" s="140">
        <v>20</v>
      </c>
      <c r="K74" s="140">
        <v>12</v>
      </c>
      <c r="L74" s="140">
        <v>55</v>
      </c>
      <c r="M74" s="140">
        <v>60</v>
      </c>
      <c r="N74" s="140">
        <v>35</v>
      </c>
      <c r="O74" s="141">
        <f t="shared" si="15"/>
        <v>548</v>
      </c>
      <c r="P74" s="86"/>
      <c r="Q74" s="83"/>
    </row>
    <row r="75" spans="1:17" s="7" customFormat="1" ht="15">
      <c r="A75" s="146"/>
      <c r="B75" s="157" t="s">
        <v>88</v>
      </c>
      <c r="C75" s="149">
        <v>35</v>
      </c>
      <c r="D75" s="149">
        <v>35</v>
      </c>
      <c r="E75" s="149">
        <v>35</v>
      </c>
      <c r="F75" s="149">
        <v>40</v>
      </c>
      <c r="G75" s="149">
        <v>40</v>
      </c>
      <c r="H75" s="149">
        <v>40</v>
      </c>
      <c r="I75" s="149">
        <v>20</v>
      </c>
      <c r="J75" s="149">
        <v>20</v>
      </c>
      <c r="K75" s="149">
        <v>45</v>
      </c>
      <c r="L75" s="149">
        <v>45</v>
      </c>
      <c r="M75" s="149">
        <v>45</v>
      </c>
      <c r="N75" s="149">
        <v>50</v>
      </c>
      <c r="O75" s="163">
        <f t="shared" si="15"/>
        <v>450</v>
      </c>
      <c r="Q75" s="11"/>
    </row>
    <row r="76" spans="1:17" s="78" customFormat="1" ht="15">
      <c r="A76" s="165"/>
      <c r="B76" s="158" t="s">
        <v>100</v>
      </c>
      <c r="C76" s="140">
        <v>60</v>
      </c>
      <c r="D76" s="140">
        <v>60</v>
      </c>
      <c r="E76" s="140">
        <v>60</v>
      </c>
      <c r="F76" s="140">
        <v>60</v>
      </c>
      <c r="G76" s="140">
        <v>60</v>
      </c>
      <c r="H76" s="140">
        <v>60</v>
      </c>
      <c r="I76" s="140">
        <v>50</v>
      </c>
      <c r="J76" s="140">
        <v>50</v>
      </c>
      <c r="K76" s="140">
        <v>50</v>
      </c>
      <c r="L76" s="140">
        <v>50</v>
      </c>
      <c r="M76" s="140">
        <v>60</v>
      </c>
      <c r="N76" s="140">
        <v>60</v>
      </c>
      <c r="O76" s="141">
        <f t="shared" si="15"/>
        <v>680</v>
      </c>
      <c r="Q76" s="83"/>
    </row>
    <row r="77" spans="1:17" s="7" customFormat="1" ht="15">
      <c r="A77" s="146"/>
      <c r="B77" s="157" t="s">
        <v>90</v>
      </c>
      <c r="C77" s="149">
        <v>32</v>
      </c>
      <c r="D77" s="149">
        <v>30</v>
      </c>
      <c r="E77" s="149">
        <v>30</v>
      </c>
      <c r="F77" s="149">
        <v>35</v>
      </c>
      <c r="G77" s="149">
        <v>30</v>
      </c>
      <c r="H77" s="149">
        <v>30</v>
      </c>
      <c r="I77" s="149">
        <v>30</v>
      </c>
      <c r="J77" s="149">
        <v>40</v>
      </c>
      <c r="K77" s="149">
        <v>50</v>
      </c>
      <c r="L77" s="149">
        <v>50</v>
      </c>
      <c r="M77" s="149">
        <v>50</v>
      </c>
      <c r="N77" s="149">
        <v>50</v>
      </c>
      <c r="O77" s="163">
        <f t="shared" si="15"/>
        <v>457</v>
      </c>
      <c r="P77" s="34"/>
      <c r="Q77" s="11"/>
    </row>
    <row r="78" spans="1:17" s="7" customFormat="1" ht="15">
      <c r="A78" s="146"/>
      <c r="B78" s="157" t="s">
        <v>89</v>
      </c>
      <c r="C78" s="140">
        <v>15</v>
      </c>
      <c r="D78" s="140">
        <v>15</v>
      </c>
      <c r="E78" s="140">
        <v>15</v>
      </c>
      <c r="F78" s="140">
        <v>15</v>
      </c>
      <c r="G78" s="140">
        <v>15</v>
      </c>
      <c r="H78" s="140">
        <v>15</v>
      </c>
      <c r="I78" s="140">
        <v>15</v>
      </c>
      <c r="J78" s="140">
        <v>15</v>
      </c>
      <c r="K78" s="140">
        <v>15</v>
      </c>
      <c r="L78" s="140">
        <v>15</v>
      </c>
      <c r="M78" s="140">
        <v>15</v>
      </c>
      <c r="N78" s="140">
        <v>15</v>
      </c>
      <c r="O78" s="141">
        <f t="shared" si="15"/>
        <v>180</v>
      </c>
      <c r="Q78" s="11"/>
    </row>
    <row r="79" spans="1:17" s="7" customFormat="1" ht="15">
      <c r="A79" s="156"/>
      <c r="B79" s="157" t="s">
        <v>119</v>
      </c>
      <c r="C79" s="149">
        <v>100</v>
      </c>
      <c r="D79" s="149">
        <v>100</v>
      </c>
      <c r="E79" s="149">
        <v>100</v>
      </c>
      <c r="F79" s="149">
        <v>100</v>
      </c>
      <c r="G79" s="149">
        <v>100</v>
      </c>
      <c r="H79" s="149">
        <v>100</v>
      </c>
      <c r="I79" s="149">
        <v>100</v>
      </c>
      <c r="J79" s="149">
        <v>100</v>
      </c>
      <c r="K79" s="149">
        <v>100</v>
      </c>
      <c r="L79" s="149">
        <v>100</v>
      </c>
      <c r="M79" s="149">
        <v>100</v>
      </c>
      <c r="N79" s="149">
        <v>100</v>
      </c>
      <c r="O79" s="163">
        <f t="shared" si="15"/>
        <v>1200</v>
      </c>
      <c r="Q79" s="11"/>
    </row>
    <row r="80" spans="1:17" s="7" customFormat="1" ht="15">
      <c r="A80" s="156"/>
      <c r="B80" s="157" t="s">
        <v>184</v>
      </c>
      <c r="C80" s="140">
        <v>20</v>
      </c>
      <c r="D80" s="140">
        <v>20</v>
      </c>
      <c r="E80" s="140">
        <v>20</v>
      </c>
      <c r="F80" s="140">
        <v>27</v>
      </c>
      <c r="G80" s="140">
        <v>76</v>
      </c>
      <c r="H80" s="149">
        <v>130</v>
      </c>
      <c r="I80" s="149">
        <v>130</v>
      </c>
      <c r="J80" s="149">
        <v>120</v>
      </c>
      <c r="K80" s="149">
        <v>120</v>
      </c>
      <c r="L80" s="149">
        <v>120</v>
      </c>
      <c r="M80" s="149">
        <v>120</v>
      </c>
      <c r="N80" s="149">
        <v>120</v>
      </c>
      <c r="O80" s="163">
        <f t="shared" si="15"/>
        <v>1023</v>
      </c>
      <c r="Q80" s="11"/>
    </row>
    <row r="81" spans="1:17" s="7" customFormat="1" ht="14.25">
      <c r="A81" s="132" t="s">
        <v>9</v>
      </c>
      <c r="B81" s="132" t="s">
        <v>31</v>
      </c>
      <c r="C81" s="154">
        <f aca="true" t="shared" si="16" ref="C81:N81">SUM(C82:C83)</f>
        <v>154</v>
      </c>
      <c r="D81" s="154">
        <f t="shared" si="16"/>
        <v>174</v>
      </c>
      <c r="E81" s="154">
        <f t="shared" si="16"/>
        <v>154</v>
      </c>
      <c r="F81" s="154">
        <f t="shared" si="16"/>
        <v>154</v>
      </c>
      <c r="G81" s="154">
        <f t="shared" si="16"/>
        <v>154</v>
      </c>
      <c r="H81" s="154">
        <f t="shared" si="16"/>
        <v>154</v>
      </c>
      <c r="I81" s="154">
        <f t="shared" si="16"/>
        <v>154</v>
      </c>
      <c r="J81" s="154">
        <f t="shared" si="16"/>
        <v>154</v>
      </c>
      <c r="K81" s="154">
        <f t="shared" si="16"/>
        <v>154</v>
      </c>
      <c r="L81" s="154">
        <f t="shared" si="16"/>
        <v>154</v>
      </c>
      <c r="M81" s="154">
        <f t="shared" si="16"/>
        <v>154</v>
      </c>
      <c r="N81" s="154">
        <f t="shared" si="16"/>
        <v>154</v>
      </c>
      <c r="O81" s="154">
        <f>SUM(O82:O83)</f>
        <v>1868</v>
      </c>
      <c r="P81" s="307"/>
      <c r="Q81" s="11"/>
    </row>
    <row r="82" spans="1:17" s="78" customFormat="1" ht="30">
      <c r="A82" s="165"/>
      <c r="B82" s="165" t="s">
        <v>145</v>
      </c>
      <c r="C82" s="140">
        <v>12</v>
      </c>
      <c r="D82" s="140">
        <v>12</v>
      </c>
      <c r="E82" s="140">
        <v>12</v>
      </c>
      <c r="F82" s="140">
        <v>12</v>
      </c>
      <c r="G82" s="140">
        <v>12</v>
      </c>
      <c r="H82" s="140">
        <v>12</v>
      </c>
      <c r="I82" s="140">
        <v>12</v>
      </c>
      <c r="J82" s="140">
        <v>12</v>
      </c>
      <c r="K82" s="140">
        <v>12</v>
      </c>
      <c r="L82" s="140">
        <v>12</v>
      </c>
      <c r="M82" s="140">
        <v>12</v>
      </c>
      <c r="N82" s="140">
        <v>12</v>
      </c>
      <c r="O82" s="141">
        <f>SUM(C82:N82)</f>
        <v>144</v>
      </c>
      <c r="Q82" s="83"/>
    </row>
    <row r="83" spans="1:17" s="88" customFormat="1" ht="47.25" customHeight="1">
      <c r="A83" s="165"/>
      <c r="B83" s="189" t="s">
        <v>151</v>
      </c>
      <c r="C83" s="140">
        <v>142</v>
      </c>
      <c r="D83" s="140">
        <v>162</v>
      </c>
      <c r="E83" s="140">
        <v>142</v>
      </c>
      <c r="F83" s="140">
        <v>142</v>
      </c>
      <c r="G83" s="140">
        <v>142</v>
      </c>
      <c r="H83" s="140">
        <v>142</v>
      </c>
      <c r="I83" s="140">
        <v>142</v>
      </c>
      <c r="J83" s="140">
        <v>142</v>
      </c>
      <c r="K83" s="140">
        <v>142</v>
      </c>
      <c r="L83" s="140">
        <v>142</v>
      </c>
      <c r="M83" s="140">
        <v>142</v>
      </c>
      <c r="N83" s="140">
        <v>142</v>
      </c>
      <c r="O83" s="141">
        <f>SUM(C83:N83)</f>
        <v>1724</v>
      </c>
      <c r="P83" s="86"/>
      <c r="Q83" s="87"/>
    </row>
    <row r="84" spans="1:16" s="45" customFormat="1" ht="15.75">
      <c r="A84" s="172"/>
      <c r="B84" s="132" t="s">
        <v>32</v>
      </c>
      <c r="C84" s="173">
        <f aca="true" t="shared" si="17" ref="C84:N84">C7+C28+C33+C57+C81</f>
        <v>2680</v>
      </c>
      <c r="D84" s="173">
        <f t="shared" si="17"/>
        <v>2860</v>
      </c>
      <c r="E84" s="173">
        <f t="shared" si="17"/>
        <v>2567</v>
      </c>
      <c r="F84" s="173">
        <f t="shared" si="17"/>
        <v>2590</v>
      </c>
      <c r="G84" s="173">
        <f t="shared" si="17"/>
        <v>2413</v>
      </c>
      <c r="H84" s="173">
        <f t="shared" si="17"/>
        <v>2229.5</v>
      </c>
      <c r="I84" s="173">
        <f t="shared" si="17"/>
        <v>1928.5</v>
      </c>
      <c r="J84" s="173">
        <f t="shared" si="17"/>
        <v>1966.5</v>
      </c>
      <c r="K84" s="173">
        <f t="shared" si="17"/>
        <v>2202.5</v>
      </c>
      <c r="L84" s="173">
        <f t="shared" si="17"/>
        <v>2720</v>
      </c>
      <c r="M84" s="173">
        <f t="shared" si="17"/>
        <v>3197</v>
      </c>
      <c r="N84" s="173">
        <f t="shared" si="17"/>
        <v>2776</v>
      </c>
      <c r="O84" s="173">
        <f>SUM(C84:N84)</f>
        <v>30130</v>
      </c>
      <c r="P84" s="67"/>
    </row>
    <row r="85" s="7" customFormat="1" ht="12.75"/>
    <row r="86" s="7" customFormat="1" ht="12.75"/>
    <row r="87" s="7" customFormat="1" ht="12.75"/>
    <row r="88" s="7" customFormat="1" ht="12.75"/>
    <row r="89" s="7" customFormat="1" ht="12.75">
      <c r="B89" s="7" t="s">
        <v>127</v>
      </c>
    </row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</sheetData>
  <sheetProtection/>
  <mergeCells count="3">
    <mergeCell ref="C5:O5"/>
    <mergeCell ref="K1:O2"/>
    <mergeCell ref="B3:N3"/>
  </mergeCells>
  <printOptions/>
  <pageMargins left="0.9448818897637796" right="0.7480314960629921" top="0.3937007874015748" bottom="0.984251968503937" header="0.5118110236220472" footer="0.5118110236220472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68" zoomScaleSheetLayoutView="68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5" sqref="F25"/>
    </sheetView>
  </sheetViews>
  <sheetFormatPr defaultColWidth="9.140625" defaultRowHeight="12.75"/>
  <cols>
    <col min="1" max="1" width="5.140625" style="0" customWidth="1"/>
    <col min="2" max="2" width="37.00390625" style="0" customWidth="1"/>
    <col min="3" max="3" width="8.00390625" style="0" customWidth="1"/>
    <col min="4" max="4" width="8.421875" style="0" customWidth="1"/>
    <col min="5" max="5" width="7.28125" style="0" customWidth="1"/>
    <col min="6" max="6" width="7.00390625" style="0" customWidth="1"/>
    <col min="7" max="7" width="6.57421875" style="0" customWidth="1"/>
    <col min="8" max="8" width="7.28125" style="0" customWidth="1"/>
    <col min="9" max="9" width="6.57421875" style="0" customWidth="1"/>
    <col min="10" max="10" width="6.7109375" style="0" customWidth="1"/>
    <col min="14" max="15" width="8.7109375" style="0" customWidth="1"/>
    <col min="16" max="16" width="9.140625" style="7" customWidth="1"/>
  </cols>
  <sheetData>
    <row r="1" spans="12:16" ht="23.25" customHeight="1">
      <c r="L1" s="479" t="s">
        <v>194</v>
      </c>
      <c r="M1" s="488"/>
      <c r="N1" s="488"/>
      <c r="O1" s="488"/>
      <c r="P1" s="73"/>
    </row>
    <row r="2" spans="12:16" ht="12.75">
      <c r="L2" s="488"/>
      <c r="M2" s="488"/>
      <c r="N2" s="488"/>
      <c r="O2" s="488"/>
      <c r="P2" s="73"/>
    </row>
    <row r="3" spans="12:16" ht="12.75">
      <c r="L3" s="488"/>
      <c r="M3" s="488"/>
      <c r="N3" s="488"/>
      <c r="O3" s="488"/>
      <c r="P3" s="73"/>
    </row>
    <row r="4" spans="12:16" ht="19.5" customHeight="1">
      <c r="L4" s="488"/>
      <c r="M4" s="488"/>
      <c r="N4" s="488"/>
      <c r="O4" s="488"/>
      <c r="P4" s="73"/>
    </row>
    <row r="5" spans="1:15" ht="32.25" customHeight="1">
      <c r="A5" s="2"/>
      <c r="B5" s="2" t="s">
        <v>192</v>
      </c>
      <c r="C5" s="2"/>
      <c r="D5" s="2"/>
      <c r="E5" s="2"/>
      <c r="F5" s="2"/>
      <c r="G5" s="2"/>
      <c r="H5" s="2"/>
      <c r="I5" s="2"/>
      <c r="J5" s="2"/>
      <c r="K5" s="8"/>
      <c r="L5" s="8"/>
      <c r="M5" s="8"/>
      <c r="N5" s="8"/>
      <c r="O5" s="8"/>
    </row>
    <row r="6" spans="1:15" ht="15.75">
      <c r="A6" s="4"/>
      <c r="B6" s="4"/>
      <c r="C6" s="3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27" customFormat="1" ht="31.5">
      <c r="A7" s="136" t="s">
        <v>0</v>
      </c>
      <c r="B7" s="136" t="s">
        <v>1</v>
      </c>
      <c r="C7" s="478" t="s">
        <v>54</v>
      </c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</row>
    <row r="8" spans="1:15" s="27" customFormat="1" ht="15" customHeight="1">
      <c r="A8" s="137" t="s">
        <v>2</v>
      </c>
      <c r="B8" s="137" t="s">
        <v>3</v>
      </c>
      <c r="C8" s="138" t="s">
        <v>33</v>
      </c>
      <c r="D8" s="138" t="s">
        <v>34</v>
      </c>
      <c r="E8" s="138" t="s">
        <v>35</v>
      </c>
      <c r="F8" s="138" t="s">
        <v>36</v>
      </c>
      <c r="G8" s="138" t="s">
        <v>37</v>
      </c>
      <c r="H8" s="138" t="s">
        <v>38</v>
      </c>
      <c r="I8" s="138" t="s">
        <v>39</v>
      </c>
      <c r="J8" s="138" t="s">
        <v>40</v>
      </c>
      <c r="K8" s="138" t="s">
        <v>41</v>
      </c>
      <c r="L8" s="138" t="s">
        <v>42</v>
      </c>
      <c r="M8" s="138" t="s">
        <v>43</v>
      </c>
      <c r="N8" s="138" t="s">
        <v>44</v>
      </c>
      <c r="O8" s="138" t="s">
        <v>48</v>
      </c>
    </row>
    <row r="9" spans="1:15" s="424" customFormat="1" ht="15" customHeight="1">
      <c r="A9" s="313" t="s">
        <v>4</v>
      </c>
      <c r="B9" s="313" t="s">
        <v>138</v>
      </c>
      <c r="C9" s="423">
        <f aca="true" t="shared" si="0" ref="C9:O9">SUM(C10:C11)</f>
        <v>0</v>
      </c>
      <c r="D9" s="423">
        <f t="shared" si="0"/>
        <v>0</v>
      </c>
      <c r="E9" s="423">
        <f t="shared" si="0"/>
        <v>0</v>
      </c>
      <c r="F9" s="423">
        <f t="shared" si="0"/>
        <v>0</v>
      </c>
      <c r="G9" s="423">
        <f t="shared" si="0"/>
        <v>0</v>
      </c>
      <c r="H9" s="423">
        <f t="shared" si="0"/>
        <v>0</v>
      </c>
      <c r="I9" s="423">
        <f t="shared" si="0"/>
        <v>0</v>
      </c>
      <c r="J9" s="423">
        <f t="shared" si="0"/>
        <v>0</v>
      </c>
      <c r="K9" s="423">
        <f t="shared" si="0"/>
        <v>0</v>
      </c>
      <c r="L9" s="423">
        <f t="shared" si="0"/>
        <v>0</v>
      </c>
      <c r="M9" s="423">
        <f t="shared" si="0"/>
        <v>0</v>
      </c>
      <c r="N9" s="423">
        <f t="shared" si="0"/>
        <v>0</v>
      </c>
      <c r="O9" s="423">
        <f t="shared" si="0"/>
        <v>0</v>
      </c>
    </row>
    <row r="10" spans="1:16" s="428" customFormat="1" ht="15" customHeight="1">
      <c r="A10" s="352"/>
      <c r="B10" s="352" t="s">
        <v>5</v>
      </c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6">
        <f aca="true" t="shared" si="1" ref="O10:O17">SUM(C10:N10)</f>
        <v>0</v>
      </c>
      <c r="P10" s="427"/>
    </row>
    <row r="11" spans="1:16" s="431" customFormat="1" ht="15" customHeight="1">
      <c r="A11" s="367"/>
      <c r="B11" s="314" t="s">
        <v>72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429">
        <f t="shared" si="1"/>
        <v>0</v>
      </c>
      <c r="P11" s="430"/>
    </row>
    <row r="12" spans="1:15" s="424" customFormat="1" ht="36" customHeight="1">
      <c r="A12" s="313" t="s">
        <v>6</v>
      </c>
      <c r="B12" s="313" t="s">
        <v>144</v>
      </c>
      <c r="C12" s="423">
        <f>SUM(C13:C16)</f>
        <v>108</v>
      </c>
      <c r="D12" s="423">
        <f aca="true" t="shared" si="2" ref="D12:N12">SUM(D13:D16)</f>
        <v>138</v>
      </c>
      <c r="E12" s="423">
        <f t="shared" si="2"/>
        <v>144</v>
      </c>
      <c r="F12" s="423">
        <f t="shared" si="2"/>
        <v>167</v>
      </c>
      <c r="G12" s="423">
        <f t="shared" si="2"/>
        <v>174</v>
      </c>
      <c r="H12" s="423">
        <f t="shared" si="2"/>
        <v>150</v>
      </c>
      <c r="I12" s="423">
        <f t="shared" si="2"/>
        <v>118</v>
      </c>
      <c r="J12" s="423">
        <f t="shared" si="2"/>
        <v>121</v>
      </c>
      <c r="K12" s="423">
        <f t="shared" si="2"/>
        <v>114</v>
      </c>
      <c r="L12" s="423">
        <f t="shared" si="2"/>
        <v>109</v>
      </c>
      <c r="M12" s="423">
        <f t="shared" si="2"/>
        <v>133</v>
      </c>
      <c r="N12" s="423">
        <f t="shared" si="2"/>
        <v>123</v>
      </c>
      <c r="O12" s="423">
        <f t="shared" si="1"/>
        <v>1599</v>
      </c>
    </row>
    <row r="13" spans="1:16" s="431" customFormat="1" ht="15.75">
      <c r="A13" s="362"/>
      <c r="B13" s="309" t="s">
        <v>47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3">
        <f t="shared" si="1"/>
        <v>0</v>
      </c>
      <c r="P13" s="430"/>
    </row>
    <row r="14" spans="1:17" s="437" customFormat="1" ht="15.75">
      <c r="A14" s="434"/>
      <c r="B14" s="434" t="s">
        <v>124</v>
      </c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6">
        <f t="shared" si="1"/>
        <v>0</v>
      </c>
      <c r="Q14" s="438"/>
    </row>
    <row r="15" spans="1:17" s="441" customFormat="1" ht="15.75">
      <c r="A15" s="312"/>
      <c r="B15" s="312" t="s">
        <v>137</v>
      </c>
      <c r="C15" s="439">
        <v>82</v>
      </c>
      <c r="D15" s="439">
        <v>112</v>
      </c>
      <c r="E15" s="439">
        <v>118</v>
      </c>
      <c r="F15" s="439">
        <v>119</v>
      </c>
      <c r="G15" s="439">
        <v>126</v>
      </c>
      <c r="H15" s="439">
        <v>102</v>
      </c>
      <c r="I15" s="439">
        <v>81</v>
      </c>
      <c r="J15" s="439">
        <v>84</v>
      </c>
      <c r="K15" s="439">
        <v>77</v>
      </c>
      <c r="L15" s="439">
        <v>83</v>
      </c>
      <c r="M15" s="439">
        <v>107</v>
      </c>
      <c r="N15" s="439">
        <v>97</v>
      </c>
      <c r="O15" s="440">
        <f t="shared" si="1"/>
        <v>1188</v>
      </c>
      <c r="Q15" s="442"/>
    </row>
    <row r="16" spans="1:17" s="441" customFormat="1" ht="15.75">
      <c r="A16" s="312"/>
      <c r="B16" s="312" t="s">
        <v>129</v>
      </c>
      <c r="C16" s="439">
        <v>26</v>
      </c>
      <c r="D16" s="439">
        <v>26</v>
      </c>
      <c r="E16" s="439">
        <v>26</v>
      </c>
      <c r="F16" s="439">
        <v>48</v>
      </c>
      <c r="G16" s="439">
        <v>48</v>
      </c>
      <c r="H16" s="439">
        <v>48</v>
      </c>
      <c r="I16" s="439">
        <v>37</v>
      </c>
      <c r="J16" s="439">
        <v>37</v>
      </c>
      <c r="K16" s="439">
        <v>37</v>
      </c>
      <c r="L16" s="439">
        <v>26</v>
      </c>
      <c r="M16" s="439">
        <v>26</v>
      </c>
      <c r="N16" s="439">
        <v>26</v>
      </c>
      <c r="O16" s="440">
        <f t="shared" si="1"/>
        <v>411</v>
      </c>
      <c r="Q16" s="442"/>
    </row>
    <row r="17" spans="1:15" s="424" customFormat="1" ht="15" customHeight="1">
      <c r="A17" s="313" t="s">
        <v>7</v>
      </c>
      <c r="B17" s="313" t="s">
        <v>26</v>
      </c>
      <c r="C17" s="423">
        <f>SUM(C18:C35)</f>
        <v>98.7</v>
      </c>
      <c r="D17" s="423">
        <f aca="true" t="shared" si="3" ref="D17:N17">SUM(D18:D35)</f>
        <v>71.7</v>
      </c>
      <c r="E17" s="423">
        <f t="shared" si="3"/>
        <v>66.30000000000001</v>
      </c>
      <c r="F17" s="423">
        <f t="shared" si="3"/>
        <v>63.7</v>
      </c>
      <c r="G17" s="423">
        <f t="shared" si="3"/>
        <v>62.7</v>
      </c>
      <c r="H17" s="423">
        <f t="shared" si="3"/>
        <v>64.5</v>
      </c>
      <c r="I17" s="423">
        <f t="shared" si="3"/>
        <v>62.6</v>
      </c>
      <c r="J17" s="423">
        <f t="shared" si="3"/>
        <v>85.2</v>
      </c>
      <c r="K17" s="423">
        <f t="shared" si="3"/>
        <v>63.8</v>
      </c>
      <c r="L17" s="423">
        <f t="shared" si="3"/>
        <v>61.8</v>
      </c>
      <c r="M17" s="423">
        <f t="shared" si="3"/>
        <v>69.4</v>
      </c>
      <c r="N17" s="423">
        <f t="shared" si="3"/>
        <v>59.4</v>
      </c>
      <c r="O17" s="423">
        <f t="shared" si="1"/>
        <v>829.8</v>
      </c>
    </row>
    <row r="18" spans="1:16" s="431" customFormat="1" ht="15" customHeight="1">
      <c r="A18" s="367"/>
      <c r="B18" s="314" t="s">
        <v>55</v>
      </c>
      <c r="C18" s="443">
        <v>3.7</v>
      </c>
      <c r="D18" s="443">
        <v>1.2</v>
      </c>
      <c r="E18" s="443">
        <v>1.2</v>
      </c>
      <c r="F18" s="443">
        <v>1.2</v>
      </c>
      <c r="G18" s="443">
        <v>1.2</v>
      </c>
      <c r="H18" s="443">
        <v>1</v>
      </c>
      <c r="I18" s="443">
        <v>1</v>
      </c>
      <c r="J18" s="443">
        <v>3</v>
      </c>
      <c r="K18" s="443">
        <v>3</v>
      </c>
      <c r="L18" s="443">
        <v>1</v>
      </c>
      <c r="M18" s="443">
        <v>5.6</v>
      </c>
      <c r="N18" s="443">
        <v>1.8</v>
      </c>
      <c r="O18" s="433">
        <f aca="true" t="shared" si="4" ref="O18:O35">SUM(C18:N18)</f>
        <v>24.900000000000002</v>
      </c>
      <c r="P18" s="430"/>
    </row>
    <row r="19" spans="1:16" s="431" customFormat="1" ht="15" customHeight="1">
      <c r="A19" s="367"/>
      <c r="B19" s="314" t="s">
        <v>27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33">
        <f t="shared" si="4"/>
        <v>0</v>
      </c>
      <c r="P19" s="430"/>
    </row>
    <row r="20" spans="1:16" s="431" customFormat="1" ht="15" customHeight="1">
      <c r="A20" s="367"/>
      <c r="B20" s="314" t="s">
        <v>28</v>
      </c>
      <c r="C20" s="444">
        <v>4</v>
      </c>
      <c r="D20" s="444">
        <v>0.5</v>
      </c>
      <c r="E20" s="444">
        <v>0.5</v>
      </c>
      <c r="F20" s="444">
        <v>0.5</v>
      </c>
      <c r="G20" s="444">
        <v>2</v>
      </c>
      <c r="H20" s="444">
        <v>0.5</v>
      </c>
      <c r="I20" s="444">
        <v>2</v>
      </c>
      <c r="J20" s="444">
        <v>1.5</v>
      </c>
      <c r="K20" s="444">
        <v>0.5</v>
      </c>
      <c r="L20" s="444">
        <v>2</v>
      </c>
      <c r="M20" s="444">
        <v>4.5</v>
      </c>
      <c r="N20" s="444">
        <v>2.5</v>
      </c>
      <c r="O20" s="445">
        <f t="shared" si="4"/>
        <v>21</v>
      </c>
      <c r="P20" s="430"/>
    </row>
    <row r="21" spans="1:16" s="431" customFormat="1" ht="15" customHeight="1">
      <c r="A21" s="367"/>
      <c r="B21" s="314" t="s">
        <v>29</v>
      </c>
      <c r="C21" s="443"/>
      <c r="D21" s="443">
        <v>7</v>
      </c>
      <c r="E21" s="443">
        <v>4</v>
      </c>
      <c r="F21" s="443">
        <v>4</v>
      </c>
      <c r="G21" s="443">
        <v>1.5</v>
      </c>
      <c r="H21" s="443">
        <v>4</v>
      </c>
      <c r="I21" s="443">
        <v>1.6</v>
      </c>
      <c r="J21" s="443">
        <v>2.7</v>
      </c>
      <c r="K21" s="443">
        <v>2.3</v>
      </c>
      <c r="L21" s="443">
        <v>0.8</v>
      </c>
      <c r="M21" s="443">
        <v>0.3</v>
      </c>
      <c r="N21" s="443">
        <v>1.1</v>
      </c>
      <c r="O21" s="433">
        <f t="shared" si="4"/>
        <v>29.300000000000004</v>
      </c>
      <c r="P21" s="430"/>
    </row>
    <row r="22" spans="1:17" s="446" customFormat="1" ht="15.75">
      <c r="A22" s="312"/>
      <c r="B22" s="316" t="s">
        <v>121</v>
      </c>
      <c r="C22" s="439">
        <v>27</v>
      </c>
      <c r="D22" s="439">
        <v>27</v>
      </c>
      <c r="E22" s="439">
        <v>27.6</v>
      </c>
      <c r="F22" s="439">
        <v>28</v>
      </c>
      <c r="G22" s="439">
        <v>28</v>
      </c>
      <c r="H22" s="439">
        <v>28</v>
      </c>
      <c r="I22" s="439">
        <v>28</v>
      </c>
      <c r="J22" s="439">
        <v>28</v>
      </c>
      <c r="K22" s="439">
        <v>28</v>
      </c>
      <c r="L22" s="439">
        <v>28</v>
      </c>
      <c r="M22" s="439">
        <v>27</v>
      </c>
      <c r="N22" s="439">
        <v>27</v>
      </c>
      <c r="O22" s="440">
        <f>SUM(C22:N22)</f>
        <v>331.6</v>
      </c>
      <c r="Q22" s="447"/>
    </row>
    <row r="23" spans="1:17" s="448" customFormat="1" ht="31.5">
      <c r="A23" s="318"/>
      <c r="B23" s="315" t="s">
        <v>122</v>
      </c>
      <c r="C23" s="439">
        <v>10</v>
      </c>
      <c r="D23" s="439">
        <v>10</v>
      </c>
      <c r="E23" s="439">
        <v>10</v>
      </c>
      <c r="F23" s="439">
        <v>10</v>
      </c>
      <c r="G23" s="439">
        <v>10</v>
      </c>
      <c r="H23" s="439">
        <v>10</v>
      </c>
      <c r="I23" s="439">
        <v>10</v>
      </c>
      <c r="J23" s="439">
        <v>10</v>
      </c>
      <c r="K23" s="439">
        <v>10</v>
      </c>
      <c r="L23" s="439">
        <v>10</v>
      </c>
      <c r="M23" s="439">
        <v>10</v>
      </c>
      <c r="N23" s="439">
        <v>10</v>
      </c>
      <c r="O23" s="445">
        <f>SUM(C23:N23)</f>
        <v>120</v>
      </c>
      <c r="Q23" s="449"/>
    </row>
    <row r="24" spans="1:16" s="431" customFormat="1" ht="15" customHeight="1">
      <c r="A24" s="367"/>
      <c r="B24" s="314" t="s">
        <v>67</v>
      </c>
      <c r="C24" s="443">
        <v>54</v>
      </c>
      <c r="D24" s="443">
        <v>26</v>
      </c>
      <c r="E24" s="443">
        <v>23</v>
      </c>
      <c r="F24" s="443">
        <v>20</v>
      </c>
      <c r="G24" s="443">
        <v>20</v>
      </c>
      <c r="H24" s="443">
        <v>21</v>
      </c>
      <c r="I24" s="443">
        <v>20</v>
      </c>
      <c r="J24" s="443">
        <v>40</v>
      </c>
      <c r="K24" s="443">
        <v>20</v>
      </c>
      <c r="L24" s="443">
        <v>20</v>
      </c>
      <c r="M24" s="443">
        <v>22</v>
      </c>
      <c r="N24" s="443">
        <v>17</v>
      </c>
      <c r="O24" s="433">
        <f t="shared" si="4"/>
        <v>303</v>
      </c>
      <c r="P24" s="430"/>
    </row>
    <row r="25" spans="1:16" s="431" customFormat="1" ht="15" customHeight="1">
      <c r="A25" s="367"/>
      <c r="B25" s="314" t="s">
        <v>73</v>
      </c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33">
        <f t="shared" si="4"/>
        <v>0</v>
      </c>
      <c r="P25" s="430"/>
    </row>
    <row r="26" spans="1:16" s="431" customFormat="1" ht="15" customHeight="1">
      <c r="A26" s="367"/>
      <c r="B26" s="314" t="s">
        <v>56</v>
      </c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33">
        <f t="shared" si="4"/>
        <v>0</v>
      </c>
      <c r="P26" s="430"/>
    </row>
    <row r="27" spans="1:16" s="431" customFormat="1" ht="15" customHeight="1">
      <c r="A27" s="367"/>
      <c r="B27" s="314" t="s">
        <v>69</v>
      </c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33">
        <f t="shared" si="4"/>
        <v>0</v>
      </c>
      <c r="P27" s="430"/>
    </row>
    <row r="28" spans="1:16" s="431" customFormat="1" ht="15" customHeight="1">
      <c r="A28" s="367"/>
      <c r="B28" s="314" t="s">
        <v>64</v>
      </c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33">
        <f t="shared" si="4"/>
        <v>0</v>
      </c>
      <c r="P28" s="430"/>
    </row>
    <row r="29" spans="1:16" s="431" customFormat="1" ht="15" customHeight="1">
      <c r="A29" s="367"/>
      <c r="B29" s="314" t="s">
        <v>62</v>
      </c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33">
        <f t="shared" si="4"/>
        <v>0</v>
      </c>
      <c r="P29" s="430"/>
    </row>
    <row r="30" spans="1:16" s="431" customFormat="1" ht="15" customHeight="1">
      <c r="A30" s="367"/>
      <c r="B30" s="314" t="s">
        <v>57</v>
      </c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33">
        <f t="shared" si="4"/>
        <v>0</v>
      </c>
      <c r="P30" s="430"/>
    </row>
    <row r="31" spans="1:16" s="431" customFormat="1" ht="15" customHeight="1">
      <c r="A31" s="367"/>
      <c r="B31" s="314" t="s">
        <v>60</v>
      </c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33">
        <f t="shared" si="4"/>
        <v>0</v>
      </c>
      <c r="P31" s="430"/>
    </row>
    <row r="32" spans="1:16" s="431" customFormat="1" ht="15" customHeight="1">
      <c r="A32" s="367"/>
      <c r="B32" s="314" t="s">
        <v>23</v>
      </c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33">
        <f t="shared" si="4"/>
        <v>0</v>
      </c>
      <c r="P32" s="430"/>
    </row>
    <row r="33" spans="1:16" s="431" customFormat="1" ht="15" customHeight="1">
      <c r="A33" s="367"/>
      <c r="B33" s="314" t="s">
        <v>63</v>
      </c>
      <c r="C33" s="443"/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3"/>
      <c r="O33" s="433">
        <f t="shared" si="4"/>
        <v>0</v>
      </c>
      <c r="P33" s="430"/>
    </row>
    <row r="34" spans="1:16" s="431" customFormat="1" ht="15" customHeight="1">
      <c r="A34" s="367"/>
      <c r="B34" s="314" t="s">
        <v>58</v>
      </c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33">
        <f t="shared" si="4"/>
        <v>0</v>
      </c>
      <c r="P34" s="430"/>
    </row>
    <row r="35" spans="1:16" s="431" customFormat="1" ht="15" customHeight="1">
      <c r="A35" s="367"/>
      <c r="B35" s="314" t="s">
        <v>24</v>
      </c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33">
        <f t="shared" si="4"/>
        <v>0</v>
      </c>
      <c r="P35" s="430"/>
    </row>
    <row r="36" spans="1:15" s="424" customFormat="1" ht="15" customHeight="1">
      <c r="A36" s="313" t="s">
        <v>8</v>
      </c>
      <c r="B36" s="313" t="s">
        <v>30</v>
      </c>
      <c r="C36" s="423">
        <f aca="true" t="shared" si="5" ref="C36:N36">SUM(C37:C55)</f>
        <v>601.2</v>
      </c>
      <c r="D36" s="423">
        <f t="shared" si="5"/>
        <v>767.3</v>
      </c>
      <c r="E36" s="423">
        <f t="shared" si="5"/>
        <v>557.2</v>
      </c>
      <c r="F36" s="423">
        <f t="shared" si="5"/>
        <v>534.2</v>
      </c>
      <c r="G36" s="423">
        <f t="shared" si="5"/>
        <v>691</v>
      </c>
      <c r="H36" s="423">
        <f t="shared" si="5"/>
        <v>653</v>
      </c>
      <c r="I36" s="423">
        <f t="shared" si="5"/>
        <v>416</v>
      </c>
      <c r="J36" s="423">
        <f t="shared" si="5"/>
        <v>486.6</v>
      </c>
      <c r="K36" s="423">
        <f t="shared" si="5"/>
        <v>701.8</v>
      </c>
      <c r="L36" s="423">
        <f t="shared" si="5"/>
        <v>851.1</v>
      </c>
      <c r="M36" s="423">
        <f t="shared" si="5"/>
        <v>1044</v>
      </c>
      <c r="N36" s="423">
        <f t="shared" si="5"/>
        <v>767.8000000000001</v>
      </c>
      <c r="O36" s="423">
        <f>SUM(O37:O55)</f>
        <v>8071.2</v>
      </c>
    </row>
    <row r="37" spans="1:17" s="431" customFormat="1" ht="15" customHeight="1">
      <c r="A37" s="367"/>
      <c r="B37" s="314" t="s">
        <v>96</v>
      </c>
      <c r="C37" s="443">
        <v>268</v>
      </c>
      <c r="D37" s="443">
        <v>443</v>
      </c>
      <c r="E37" s="443">
        <v>224</v>
      </c>
      <c r="F37" s="443">
        <v>234</v>
      </c>
      <c r="G37" s="443">
        <v>297</v>
      </c>
      <c r="H37" s="443">
        <v>214</v>
      </c>
      <c r="I37" s="443">
        <v>122</v>
      </c>
      <c r="J37" s="443">
        <v>134</v>
      </c>
      <c r="K37" s="443">
        <v>305</v>
      </c>
      <c r="L37" s="443">
        <v>342</v>
      </c>
      <c r="M37" s="443">
        <v>564</v>
      </c>
      <c r="N37" s="443">
        <v>329</v>
      </c>
      <c r="O37" s="433">
        <f>SUM(C37:N37)</f>
        <v>3476</v>
      </c>
      <c r="P37" s="430"/>
      <c r="Q37" s="451"/>
    </row>
    <row r="38" spans="1:17" s="431" customFormat="1" ht="15" customHeight="1">
      <c r="A38" s="367"/>
      <c r="B38" s="314" t="s">
        <v>92</v>
      </c>
      <c r="C38" s="443">
        <v>39.2</v>
      </c>
      <c r="D38" s="443">
        <v>49.3</v>
      </c>
      <c r="E38" s="443">
        <v>54.2</v>
      </c>
      <c r="F38" s="443">
        <v>67.2</v>
      </c>
      <c r="G38" s="443">
        <v>64</v>
      </c>
      <c r="H38" s="443">
        <v>56</v>
      </c>
      <c r="I38" s="443">
        <v>21</v>
      </c>
      <c r="J38" s="443">
        <v>61.6</v>
      </c>
      <c r="K38" s="443">
        <v>58.8</v>
      </c>
      <c r="L38" s="443">
        <v>107.5</v>
      </c>
      <c r="M38" s="443">
        <v>29</v>
      </c>
      <c r="N38" s="443">
        <v>81.2</v>
      </c>
      <c r="O38" s="433">
        <f aca="true" t="shared" si="6" ref="O38:O53">SUM(C38:N38)</f>
        <v>689</v>
      </c>
      <c r="P38" s="430"/>
      <c r="Q38" s="451"/>
    </row>
    <row r="39" spans="1:16" s="431" customFormat="1" ht="15" customHeight="1">
      <c r="A39" s="367"/>
      <c r="B39" s="314" t="s">
        <v>99</v>
      </c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33">
        <f t="shared" si="6"/>
        <v>0</v>
      </c>
      <c r="P39" s="430"/>
    </row>
    <row r="40" spans="1:16" s="431" customFormat="1" ht="15" customHeight="1">
      <c r="A40" s="367"/>
      <c r="B40" s="314" t="s">
        <v>84</v>
      </c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33">
        <f t="shared" si="6"/>
        <v>0</v>
      </c>
      <c r="P40" s="430"/>
    </row>
    <row r="41" spans="1:16" s="431" customFormat="1" ht="15" customHeight="1">
      <c r="A41" s="367"/>
      <c r="B41" s="314" t="s">
        <v>101</v>
      </c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33">
        <f t="shared" si="6"/>
        <v>0</v>
      </c>
      <c r="P41" s="430"/>
    </row>
    <row r="42" spans="1:16" s="431" customFormat="1" ht="15" customHeight="1">
      <c r="A42" s="367"/>
      <c r="B42" s="314" t="s">
        <v>108</v>
      </c>
      <c r="C42" s="443">
        <v>140</v>
      </c>
      <c r="D42" s="443">
        <v>160</v>
      </c>
      <c r="E42" s="443">
        <v>153</v>
      </c>
      <c r="F42" s="443">
        <v>140</v>
      </c>
      <c r="G42" s="443">
        <v>168</v>
      </c>
      <c r="H42" s="443">
        <v>135</v>
      </c>
      <c r="I42" s="443">
        <v>80</v>
      </c>
      <c r="J42" s="443">
        <v>102</v>
      </c>
      <c r="K42" s="443">
        <v>160</v>
      </c>
      <c r="L42" s="443">
        <v>170</v>
      </c>
      <c r="M42" s="443">
        <v>170</v>
      </c>
      <c r="N42" s="443">
        <v>170</v>
      </c>
      <c r="O42" s="433">
        <f t="shared" si="6"/>
        <v>1748</v>
      </c>
      <c r="P42" s="430"/>
    </row>
    <row r="43" spans="1:16" s="431" customFormat="1" ht="15" customHeight="1">
      <c r="A43" s="367"/>
      <c r="B43" s="314" t="s">
        <v>85</v>
      </c>
      <c r="C43" s="443"/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3"/>
      <c r="O43" s="433">
        <f t="shared" si="6"/>
        <v>0</v>
      </c>
      <c r="P43" s="430"/>
    </row>
    <row r="44" spans="1:16" s="431" customFormat="1" ht="15" customHeight="1">
      <c r="A44" s="367"/>
      <c r="B44" s="314" t="s">
        <v>117</v>
      </c>
      <c r="C44" s="443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33">
        <f t="shared" si="6"/>
        <v>0</v>
      </c>
      <c r="P44" s="430"/>
    </row>
    <row r="45" spans="1:16" s="431" customFormat="1" ht="15" customHeight="1">
      <c r="A45" s="367"/>
      <c r="B45" s="314" t="s">
        <v>112</v>
      </c>
      <c r="C45" s="450">
        <v>39</v>
      </c>
      <c r="D45" s="450">
        <v>39</v>
      </c>
      <c r="E45" s="450">
        <v>39</v>
      </c>
      <c r="F45" s="450">
        <v>41</v>
      </c>
      <c r="G45" s="450">
        <v>31</v>
      </c>
      <c r="H45" s="450">
        <v>67</v>
      </c>
      <c r="I45" s="450">
        <v>19</v>
      </c>
      <c r="J45" s="450">
        <v>51</v>
      </c>
      <c r="K45" s="450">
        <v>63</v>
      </c>
      <c r="L45" s="450">
        <v>87</v>
      </c>
      <c r="M45" s="450">
        <v>136</v>
      </c>
      <c r="N45" s="450">
        <v>62</v>
      </c>
      <c r="O45" s="433">
        <f t="shared" si="6"/>
        <v>674</v>
      </c>
      <c r="P45" s="430"/>
    </row>
    <row r="46" spans="1:16" s="431" customFormat="1" ht="15" customHeight="1">
      <c r="A46" s="367"/>
      <c r="B46" s="314" t="s">
        <v>80</v>
      </c>
      <c r="C46" s="443"/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33">
        <f t="shared" si="6"/>
        <v>0</v>
      </c>
      <c r="P46" s="430"/>
    </row>
    <row r="47" spans="1:16" s="431" customFormat="1" ht="15" customHeight="1">
      <c r="A47" s="367"/>
      <c r="B47" s="314" t="s">
        <v>171</v>
      </c>
      <c r="C47" s="443"/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433">
        <f t="shared" si="6"/>
        <v>0</v>
      </c>
      <c r="P47" s="430"/>
    </row>
    <row r="48" spans="1:17" s="430" customFormat="1" ht="15.75">
      <c r="A48" s="309"/>
      <c r="B48" s="314" t="s">
        <v>116</v>
      </c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33">
        <f t="shared" si="6"/>
        <v>0</v>
      </c>
      <c r="Q48" s="452"/>
    </row>
    <row r="49" spans="1:16" s="431" customFormat="1" ht="15" customHeight="1">
      <c r="A49" s="367"/>
      <c r="B49" s="314" t="s">
        <v>82</v>
      </c>
      <c r="C49" s="443"/>
      <c r="D49" s="443"/>
      <c r="E49" s="443"/>
      <c r="F49" s="443"/>
      <c r="G49" s="443"/>
      <c r="H49" s="443"/>
      <c r="I49" s="443"/>
      <c r="J49" s="443"/>
      <c r="K49" s="443"/>
      <c r="L49" s="443"/>
      <c r="M49" s="443"/>
      <c r="N49" s="443"/>
      <c r="O49" s="433">
        <f t="shared" si="6"/>
        <v>0</v>
      </c>
      <c r="P49" s="430"/>
    </row>
    <row r="50" spans="1:17" s="431" customFormat="1" ht="15" customHeight="1">
      <c r="A50" s="367"/>
      <c r="B50" s="314" t="s">
        <v>114</v>
      </c>
      <c r="C50" s="453">
        <v>95</v>
      </c>
      <c r="D50" s="453">
        <v>56</v>
      </c>
      <c r="E50" s="453">
        <v>67</v>
      </c>
      <c r="F50" s="453">
        <v>32</v>
      </c>
      <c r="G50" s="453">
        <v>31</v>
      </c>
      <c r="H50" s="453">
        <v>31</v>
      </c>
      <c r="I50" s="453">
        <v>24</v>
      </c>
      <c r="J50" s="453">
        <v>18</v>
      </c>
      <c r="K50" s="453">
        <v>15</v>
      </c>
      <c r="L50" s="453">
        <v>44.6</v>
      </c>
      <c r="M50" s="453">
        <v>45</v>
      </c>
      <c r="N50" s="453">
        <v>25.6</v>
      </c>
      <c r="O50" s="433">
        <f t="shared" si="6"/>
        <v>484.20000000000005</v>
      </c>
      <c r="P50" s="430"/>
      <c r="Q50" s="451"/>
    </row>
    <row r="51" spans="1:16" s="431" customFormat="1" ht="15" customHeight="1">
      <c r="A51" s="367"/>
      <c r="B51" s="314" t="s">
        <v>88</v>
      </c>
      <c r="C51" s="443"/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433">
        <f t="shared" si="6"/>
        <v>0</v>
      </c>
      <c r="P51" s="430"/>
    </row>
    <row r="52" spans="1:16" s="431" customFormat="1" ht="15" customHeight="1">
      <c r="A52" s="367"/>
      <c r="B52" s="314" t="s">
        <v>83</v>
      </c>
      <c r="C52" s="443"/>
      <c r="D52" s="443"/>
      <c r="E52" s="443"/>
      <c r="F52" s="443"/>
      <c r="G52" s="443"/>
      <c r="H52" s="443"/>
      <c r="I52" s="443"/>
      <c r="J52" s="443"/>
      <c r="K52" s="443"/>
      <c r="L52" s="443"/>
      <c r="M52" s="443"/>
      <c r="N52" s="443"/>
      <c r="O52" s="433">
        <f t="shared" si="6"/>
        <v>0</v>
      </c>
      <c r="P52" s="430"/>
    </row>
    <row r="53" spans="1:16" s="431" customFormat="1" ht="15" customHeight="1">
      <c r="A53" s="367"/>
      <c r="B53" s="314" t="s">
        <v>90</v>
      </c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33">
        <f t="shared" si="6"/>
        <v>0</v>
      </c>
      <c r="P53" s="430"/>
    </row>
    <row r="54" spans="1:16" s="431" customFormat="1" ht="15" customHeight="1">
      <c r="A54" s="367"/>
      <c r="B54" s="314" t="s">
        <v>89</v>
      </c>
      <c r="C54" s="443"/>
      <c r="D54" s="443"/>
      <c r="E54" s="443"/>
      <c r="F54" s="443"/>
      <c r="G54" s="443"/>
      <c r="H54" s="443"/>
      <c r="I54" s="443"/>
      <c r="J54" s="443"/>
      <c r="K54" s="443"/>
      <c r="L54" s="443"/>
      <c r="M54" s="443"/>
      <c r="N54" s="443"/>
      <c r="O54" s="433">
        <f>SUM(C54:N54)</f>
        <v>0</v>
      </c>
      <c r="P54" s="430"/>
    </row>
    <row r="55" spans="1:16" s="431" customFormat="1" ht="15" customHeight="1">
      <c r="A55" s="367"/>
      <c r="B55" s="314" t="s">
        <v>190</v>
      </c>
      <c r="C55" s="140">
        <v>20</v>
      </c>
      <c r="D55" s="140">
        <v>20</v>
      </c>
      <c r="E55" s="140">
        <v>20</v>
      </c>
      <c r="F55" s="140">
        <v>20</v>
      </c>
      <c r="G55" s="140">
        <v>100</v>
      </c>
      <c r="H55" s="149">
        <v>150</v>
      </c>
      <c r="I55" s="149">
        <v>150</v>
      </c>
      <c r="J55" s="149">
        <v>120</v>
      </c>
      <c r="K55" s="149">
        <v>100</v>
      </c>
      <c r="L55" s="149">
        <v>100</v>
      </c>
      <c r="M55" s="149">
        <v>100</v>
      </c>
      <c r="N55" s="149">
        <v>100</v>
      </c>
      <c r="O55" s="433">
        <f>SUM(C55:N55)</f>
        <v>1000</v>
      </c>
      <c r="P55" s="430"/>
    </row>
    <row r="56" spans="1:15" s="454" customFormat="1" ht="15" customHeight="1">
      <c r="A56" s="313" t="s">
        <v>9</v>
      </c>
      <c r="B56" s="313" t="s">
        <v>31</v>
      </c>
      <c r="C56" s="423">
        <f aca="true" t="shared" si="7" ref="C56:O56">SUM(C57:C57)</f>
        <v>120</v>
      </c>
      <c r="D56" s="423">
        <f t="shared" si="7"/>
        <v>120</v>
      </c>
      <c r="E56" s="423">
        <f t="shared" si="7"/>
        <v>120</v>
      </c>
      <c r="F56" s="423">
        <f t="shared" si="7"/>
        <v>120</v>
      </c>
      <c r="G56" s="423">
        <f t="shared" si="7"/>
        <v>120</v>
      </c>
      <c r="H56" s="423">
        <f t="shared" si="7"/>
        <v>120</v>
      </c>
      <c r="I56" s="423">
        <f t="shared" si="7"/>
        <v>120</v>
      </c>
      <c r="J56" s="423">
        <f t="shared" si="7"/>
        <v>120</v>
      </c>
      <c r="K56" s="423">
        <f t="shared" si="7"/>
        <v>120</v>
      </c>
      <c r="L56" s="423">
        <f t="shared" si="7"/>
        <v>120</v>
      </c>
      <c r="M56" s="423">
        <f t="shared" si="7"/>
        <v>120</v>
      </c>
      <c r="N56" s="423">
        <f t="shared" si="7"/>
        <v>120</v>
      </c>
      <c r="O56" s="423">
        <f t="shared" si="7"/>
        <v>1440</v>
      </c>
    </row>
    <row r="57" spans="1:15" s="456" customFormat="1" ht="110.25">
      <c r="A57" s="318"/>
      <c r="B57" s="455" t="s">
        <v>151</v>
      </c>
      <c r="C57" s="444">
        <v>120</v>
      </c>
      <c r="D57" s="444">
        <v>120</v>
      </c>
      <c r="E57" s="444">
        <v>120</v>
      </c>
      <c r="F57" s="444">
        <v>120</v>
      </c>
      <c r="G57" s="444">
        <v>120</v>
      </c>
      <c r="H57" s="444">
        <v>120</v>
      </c>
      <c r="I57" s="444">
        <v>120</v>
      </c>
      <c r="J57" s="444">
        <v>120</v>
      </c>
      <c r="K57" s="444">
        <v>120</v>
      </c>
      <c r="L57" s="444">
        <v>120</v>
      </c>
      <c r="M57" s="444">
        <v>120</v>
      </c>
      <c r="N57" s="444">
        <v>120</v>
      </c>
      <c r="O57" s="445">
        <f>SUM(C57:N57)</f>
        <v>1440</v>
      </c>
    </row>
    <row r="58" spans="1:16" s="424" customFormat="1" ht="15.75">
      <c r="A58" s="172"/>
      <c r="B58" s="313" t="s">
        <v>32</v>
      </c>
      <c r="C58" s="173">
        <f aca="true" t="shared" si="8" ref="C58:O58">+C12+C56+C36+C17+C9</f>
        <v>927.9000000000001</v>
      </c>
      <c r="D58" s="173">
        <f t="shared" si="8"/>
        <v>1097</v>
      </c>
      <c r="E58" s="173">
        <f t="shared" si="8"/>
        <v>887.5</v>
      </c>
      <c r="F58" s="173">
        <f t="shared" si="8"/>
        <v>884.9000000000001</v>
      </c>
      <c r="G58" s="173">
        <f t="shared" si="8"/>
        <v>1047.7</v>
      </c>
      <c r="H58" s="173">
        <f t="shared" si="8"/>
        <v>987.5</v>
      </c>
      <c r="I58" s="173">
        <f t="shared" si="8"/>
        <v>716.6</v>
      </c>
      <c r="J58" s="173">
        <f t="shared" si="8"/>
        <v>812.8000000000001</v>
      </c>
      <c r="K58" s="173">
        <f t="shared" si="8"/>
        <v>999.5999999999999</v>
      </c>
      <c r="L58" s="173">
        <f t="shared" si="8"/>
        <v>1141.8999999999999</v>
      </c>
      <c r="M58" s="173">
        <f t="shared" si="8"/>
        <v>1366.4</v>
      </c>
      <c r="N58" s="173">
        <f t="shared" si="8"/>
        <v>1070.2</v>
      </c>
      <c r="O58" s="173">
        <f t="shared" si="8"/>
        <v>11940</v>
      </c>
      <c r="P58" s="67"/>
    </row>
  </sheetData>
  <sheetProtection/>
  <mergeCells count="2">
    <mergeCell ref="C7:O7"/>
    <mergeCell ref="L1: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2"/>
  <sheetViews>
    <sheetView view="pageBreakPreview" zoomScale="67" zoomScaleNormal="60" zoomScaleSheetLayoutView="67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5" sqref="I15"/>
    </sheetView>
  </sheetViews>
  <sheetFormatPr defaultColWidth="9.140625" defaultRowHeight="12.75"/>
  <cols>
    <col min="1" max="1" width="4.7109375" style="0" customWidth="1"/>
    <col min="2" max="2" width="53.00390625" style="0" customWidth="1"/>
    <col min="3" max="3" width="8.00390625" style="0" customWidth="1"/>
    <col min="4" max="4" width="8.421875" style="0" customWidth="1"/>
    <col min="5" max="5" width="7.28125" style="0" customWidth="1"/>
    <col min="6" max="6" width="7.00390625" style="0" customWidth="1"/>
    <col min="7" max="7" width="6.57421875" style="0" customWidth="1"/>
    <col min="8" max="8" width="7.28125" style="0" customWidth="1"/>
    <col min="9" max="9" width="6.57421875" style="0" customWidth="1"/>
    <col min="10" max="10" width="6.7109375" style="0" customWidth="1"/>
    <col min="14" max="14" width="8.7109375" style="0" customWidth="1"/>
    <col min="15" max="15" width="10.28125" style="0" customWidth="1"/>
    <col min="16" max="16" width="9.140625" style="7" customWidth="1"/>
  </cols>
  <sheetData>
    <row r="1" spans="11:16" ht="27.75" customHeight="1">
      <c r="K1" s="479" t="s">
        <v>187</v>
      </c>
      <c r="L1" s="488"/>
      <c r="M1" s="488"/>
      <c r="N1" s="488"/>
      <c r="O1" s="488"/>
      <c r="P1" s="73"/>
    </row>
    <row r="2" spans="11:16" ht="25.5" customHeight="1">
      <c r="K2" s="488"/>
      <c r="L2" s="488"/>
      <c r="M2" s="488"/>
      <c r="N2" s="488"/>
      <c r="O2" s="488"/>
      <c r="P2" s="73"/>
    </row>
    <row r="3" spans="1:15" ht="52.5" customHeight="1">
      <c r="A3" s="2"/>
      <c r="B3" s="2" t="s">
        <v>193</v>
      </c>
      <c r="C3" s="2"/>
      <c r="D3" s="2"/>
      <c r="E3" s="2"/>
      <c r="F3" s="2"/>
      <c r="G3" s="2"/>
      <c r="H3" s="2"/>
      <c r="I3" s="2"/>
      <c r="J3" s="2"/>
      <c r="K3" s="8"/>
      <c r="L3" s="8"/>
      <c r="M3" s="8"/>
      <c r="N3" s="8"/>
      <c r="O3" s="8"/>
    </row>
    <row r="4" spans="1:17" ht="15.75">
      <c r="A4" s="4"/>
      <c r="B4" s="4"/>
      <c r="C4" s="3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Q4" s="74"/>
    </row>
    <row r="5" spans="1:28" s="27" customFormat="1" ht="31.5">
      <c r="A5" s="460" t="s">
        <v>0</v>
      </c>
      <c r="B5" s="190" t="s">
        <v>1</v>
      </c>
      <c r="C5" s="473" t="s">
        <v>75</v>
      </c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s="27" customFormat="1" ht="15.75">
      <c r="A6" s="175" t="s">
        <v>2</v>
      </c>
      <c r="B6" s="191" t="s">
        <v>3</v>
      </c>
      <c r="C6" s="142" t="s">
        <v>33</v>
      </c>
      <c r="D6" s="142" t="s">
        <v>34</v>
      </c>
      <c r="E6" s="142" t="s">
        <v>35</v>
      </c>
      <c r="F6" s="142" t="s">
        <v>36</v>
      </c>
      <c r="G6" s="142" t="s">
        <v>37</v>
      </c>
      <c r="H6" s="142" t="s">
        <v>38</v>
      </c>
      <c r="I6" s="142" t="s">
        <v>39</v>
      </c>
      <c r="J6" s="142" t="s">
        <v>40</v>
      </c>
      <c r="K6" s="142" t="s">
        <v>41</v>
      </c>
      <c r="L6" s="142" t="s">
        <v>42</v>
      </c>
      <c r="M6" s="142" t="s">
        <v>43</v>
      </c>
      <c r="N6" s="142" t="s">
        <v>44</v>
      </c>
      <c r="O6" s="142" t="s">
        <v>48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15.75">
      <c r="A7" s="143">
        <v>1</v>
      </c>
      <c r="B7" s="192" t="s">
        <v>120</v>
      </c>
      <c r="C7" s="144">
        <f>C8+C13+C15+C17+C21+C19</f>
        <v>16.2</v>
      </c>
      <c r="D7" s="144">
        <f aca="true" t="shared" si="0" ref="D7:N7">D8+D13+D15+D17+D21+D19</f>
        <v>16.2</v>
      </c>
      <c r="E7" s="144">
        <f t="shared" si="0"/>
        <v>17.1</v>
      </c>
      <c r="F7" s="144">
        <f t="shared" si="0"/>
        <v>17</v>
      </c>
      <c r="G7" s="144">
        <f t="shared" si="0"/>
        <v>16.3</v>
      </c>
      <c r="H7" s="144">
        <f t="shared" si="0"/>
        <v>17</v>
      </c>
      <c r="I7" s="144">
        <f t="shared" si="0"/>
        <v>15.6</v>
      </c>
      <c r="J7" s="144">
        <f t="shared" si="0"/>
        <v>16</v>
      </c>
      <c r="K7" s="144">
        <f t="shared" si="0"/>
        <v>15.6</v>
      </c>
      <c r="L7" s="144">
        <f t="shared" si="0"/>
        <v>15.5</v>
      </c>
      <c r="M7" s="144">
        <f t="shared" si="0"/>
        <v>15.5</v>
      </c>
      <c r="N7" s="144">
        <f t="shared" si="0"/>
        <v>15.5</v>
      </c>
      <c r="O7" s="144">
        <f aca="true" t="shared" si="1" ref="O7:O12">SUM(C7:N7)</f>
        <v>193.49999999999997</v>
      </c>
      <c r="P7" s="89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</row>
    <row r="8" spans="1:28" ht="15" customHeight="1">
      <c r="A8" s="167" t="s">
        <v>4</v>
      </c>
      <c r="B8" s="145" t="s">
        <v>138</v>
      </c>
      <c r="C8" s="139">
        <f>C9+C10+C11+C12</f>
        <v>14</v>
      </c>
      <c r="D8" s="139">
        <f aca="true" t="shared" si="2" ref="D8:N8">D9+D10+D11+D12</f>
        <v>14</v>
      </c>
      <c r="E8" s="139">
        <f t="shared" si="2"/>
        <v>14.9</v>
      </c>
      <c r="F8" s="139">
        <f t="shared" si="2"/>
        <v>14.9</v>
      </c>
      <c r="G8" s="139">
        <f t="shared" si="2"/>
        <v>14.2</v>
      </c>
      <c r="H8" s="139">
        <f t="shared" si="2"/>
        <v>14.9</v>
      </c>
      <c r="I8" s="139">
        <f t="shared" si="2"/>
        <v>14.2</v>
      </c>
      <c r="J8" s="139">
        <f t="shared" si="2"/>
        <v>14.9</v>
      </c>
      <c r="K8" s="139">
        <f t="shared" si="2"/>
        <v>14.5</v>
      </c>
      <c r="L8" s="139">
        <f t="shared" si="2"/>
        <v>14.9</v>
      </c>
      <c r="M8" s="139">
        <f t="shared" si="2"/>
        <v>14.9</v>
      </c>
      <c r="N8" s="139">
        <f t="shared" si="2"/>
        <v>14.9</v>
      </c>
      <c r="O8" s="139">
        <f t="shared" si="1"/>
        <v>175.20000000000002</v>
      </c>
      <c r="P8" s="76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8" s="100" customFormat="1" ht="15" customHeight="1">
      <c r="A9" s="193"/>
      <c r="B9" s="198" t="s">
        <v>5</v>
      </c>
      <c r="C9" s="162">
        <v>12</v>
      </c>
      <c r="D9" s="162">
        <v>12</v>
      </c>
      <c r="E9" s="162">
        <v>12.9</v>
      </c>
      <c r="F9" s="162">
        <v>12.9</v>
      </c>
      <c r="G9" s="162">
        <v>12.2</v>
      </c>
      <c r="H9" s="162">
        <v>12.9</v>
      </c>
      <c r="I9" s="162">
        <v>12.2</v>
      </c>
      <c r="J9" s="162">
        <v>12.9</v>
      </c>
      <c r="K9" s="162">
        <v>12.5</v>
      </c>
      <c r="L9" s="162">
        <v>12.9</v>
      </c>
      <c r="M9" s="162">
        <v>12.9</v>
      </c>
      <c r="N9" s="162">
        <v>12.9</v>
      </c>
      <c r="O9" s="168">
        <f t="shared" si="1"/>
        <v>151.20000000000002</v>
      </c>
      <c r="P9" s="104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</row>
    <row r="10" spans="1:28" s="106" customFormat="1" ht="15" customHeight="1">
      <c r="A10" s="194"/>
      <c r="B10" s="465" t="s">
        <v>132</v>
      </c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7">
        <f t="shared" si="1"/>
        <v>0</v>
      </c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16" s="126" customFormat="1" ht="15" customHeight="1">
      <c r="A11" s="160"/>
      <c r="B11" s="161" t="s">
        <v>126</v>
      </c>
      <c r="C11" s="162">
        <v>1</v>
      </c>
      <c r="D11" s="162">
        <v>1</v>
      </c>
      <c r="E11" s="162">
        <v>1</v>
      </c>
      <c r="F11" s="162">
        <v>1</v>
      </c>
      <c r="G11" s="162">
        <v>1</v>
      </c>
      <c r="H11" s="162">
        <v>1</v>
      </c>
      <c r="I11" s="162">
        <v>1</v>
      </c>
      <c r="J11" s="162">
        <v>1</v>
      </c>
      <c r="K11" s="162">
        <v>1</v>
      </c>
      <c r="L11" s="162">
        <v>1</v>
      </c>
      <c r="M11" s="162">
        <v>1</v>
      </c>
      <c r="N11" s="162">
        <v>1</v>
      </c>
      <c r="O11" s="187">
        <f t="shared" si="1"/>
        <v>12</v>
      </c>
      <c r="P11" s="104"/>
    </row>
    <row r="12" spans="1:16" s="126" customFormat="1" ht="15" customHeight="1">
      <c r="A12" s="195"/>
      <c r="B12" s="468" t="s">
        <v>160</v>
      </c>
      <c r="C12" s="200">
        <v>1</v>
      </c>
      <c r="D12" s="200">
        <v>1</v>
      </c>
      <c r="E12" s="200">
        <v>1</v>
      </c>
      <c r="F12" s="200">
        <v>1</v>
      </c>
      <c r="G12" s="200">
        <v>1</v>
      </c>
      <c r="H12" s="200">
        <v>1</v>
      </c>
      <c r="I12" s="200">
        <v>1</v>
      </c>
      <c r="J12" s="200">
        <v>1</v>
      </c>
      <c r="K12" s="200">
        <v>1</v>
      </c>
      <c r="L12" s="200">
        <v>1</v>
      </c>
      <c r="M12" s="200">
        <v>1</v>
      </c>
      <c r="N12" s="200">
        <v>1</v>
      </c>
      <c r="O12" s="469">
        <f t="shared" si="1"/>
        <v>12</v>
      </c>
      <c r="P12" s="104"/>
    </row>
    <row r="13" spans="1:16" s="100" customFormat="1" ht="15" customHeight="1">
      <c r="A13" s="196" t="s">
        <v>7</v>
      </c>
      <c r="B13" s="145" t="s">
        <v>139</v>
      </c>
      <c r="C13" s="201">
        <f aca="true" t="shared" si="3" ref="C13:O13">+C14</f>
        <v>0</v>
      </c>
      <c r="D13" s="201">
        <f t="shared" si="3"/>
        <v>0</v>
      </c>
      <c r="E13" s="201">
        <f t="shared" si="3"/>
        <v>0</v>
      </c>
      <c r="F13" s="201">
        <f t="shared" si="3"/>
        <v>0</v>
      </c>
      <c r="G13" s="201">
        <f t="shared" si="3"/>
        <v>0</v>
      </c>
      <c r="H13" s="201">
        <f t="shared" si="3"/>
        <v>0</v>
      </c>
      <c r="I13" s="201">
        <f t="shared" si="3"/>
        <v>0</v>
      </c>
      <c r="J13" s="201">
        <f t="shared" si="3"/>
        <v>0</v>
      </c>
      <c r="K13" s="201">
        <f t="shared" si="3"/>
        <v>0</v>
      </c>
      <c r="L13" s="201">
        <f t="shared" si="3"/>
        <v>0</v>
      </c>
      <c r="M13" s="201">
        <f t="shared" si="3"/>
        <v>0</v>
      </c>
      <c r="N13" s="201">
        <f t="shared" si="3"/>
        <v>0</v>
      </c>
      <c r="O13" s="201">
        <f t="shared" si="3"/>
        <v>0</v>
      </c>
      <c r="P13" s="99"/>
    </row>
    <row r="14" spans="1:16" s="100" customFormat="1" ht="15" customHeight="1">
      <c r="A14" s="160"/>
      <c r="B14" s="147" t="s">
        <v>5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70">
        <f>SUM(C14:N14)</f>
        <v>0</v>
      </c>
      <c r="P14" s="99"/>
    </row>
    <row r="15" spans="1:16" s="100" customFormat="1" ht="15" customHeight="1">
      <c r="A15" s="197" t="s">
        <v>8</v>
      </c>
      <c r="B15" s="145" t="s">
        <v>147</v>
      </c>
      <c r="C15" s="185">
        <f aca="true" t="shared" si="4" ref="C15:O19">+C16</f>
        <v>0</v>
      </c>
      <c r="D15" s="185">
        <f t="shared" si="4"/>
        <v>0</v>
      </c>
      <c r="E15" s="185">
        <f t="shared" si="4"/>
        <v>0</v>
      </c>
      <c r="F15" s="185">
        <f t="shared" si="4"/>
        <v>0</v>
      </c>
      <c r="G15" s="185">
        <f t="shared" si="4"/>
        <v>0</v>
      </c>
      <c r="H15" s="185">
        <f t="shared" si="4"/>
        <v>0</v>
      </c>
      <c r="I15" s="185">
        <f t="shared" si="4"/>
        <v>0</v>
      </c>
      <c r="J15" s="185">
        <f t="shared" si="4"/>
        <v>0</v>
      </c>
      <c r="K15" s="185">
        <f t="shared" si="4"/>
        <v>0</v>
      </c>
      <c r="L15" s="185">
        <f t="shared" si="4"/>
        <v>0</v>
      </c>
      <c r="M15" s="185">
        <f t="shared" si="4"/>
        <v>0</v>
      </c>
      <c r="N15" s="185">
        <f t="shared" si="4"/>
        <v>0</v>
      </c>
      <c r="O15" s="185">
        <f t="shared" si="4"/>
        <v>0</v>
      </c>
      <c r="P15" s="99"/>
    </row>
    <row r="16" spans="1:16" s="100" customFormat="1" ht="15" customHeight="1">
      <c r="A16" s="160"/>
      <c r="B16" s="147" t="s">
        <v>5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87">
        <f>SUM(C16:N16)</f>
        <v>0</v>
      </c>
      <c r="P16" s="99"/>
    </row>
    <row r="17" spans="1:16" s="100" customFormat="1" ht="15" customHeight="1">
      <c r="A17" s="197" t="s">
        <v>9</v>
      </c>
      <c r="B17" s="145" t="s">
        <v>140</v>
      </c>
      <c r="C17" s="185">
        <f t="shared" si="4"/>
        <v>0</v>
      </c>
      <c r="D17" s="185">
        <f t="shared" si="4"/>
        <v>0</v>
      </c>
      <c r="E17" s="185">
        <f t="shared" si="4"/>
        <v>0</v>
      </c>
      <c r="F17" s="185">
        <f t="shared" si="4"/>
        <v>0</v>
      </c>
      <c r="G17" s="185">
        <f t="shared" si="4"/>
        <v>0</v>
      </c>
      <c r="H17" s="185">
        <f t="shared" si="4"/>
        <v>0</v>
      </c>
      <c r="I17" s="185">
        <f t="shared" si="4"/>
        <v>0</v>
      </c>
      <c r="J17" s="185">
        <f t="shared" si="4"/>
        <v>0</v>
      </c>
      <c r="K17" s="185">
        <f t="shared" si="4"/>
        <v>0</v>
      </c>
      <c r="L17" s="185">
        <f t="shared" si="4"/>
        <v>0</v>
      </c>
      <c r="M17" s="185">
        <f t="shared" si="4"/>
        <v>0</v>
      </c>
      <c r="N17" s="185">
        <f t="shared" si="4"/>
        <v>0</v>
      </c>
      <c r="O17" s="185">
        <f>+O18</f>
        <v>0</v>
      </c>
      <c r="P17" s="99"/>
    </row>
    <row r="18" spans="1:16" s="100" customFormat="1" ht="15" customHeight="1">
      <c r="A18" s="197"/>
      <c r="B18" s="147" t="s">
        <v>5</v>
      </c>
      <c r="O18" s="187"/>
      <c r="P18" s="99"/>
    </row>
    <row r="19" spans="1:16" s="100" customFormat="1" ht="15" customHeight="1">
      <c r="A19" s="197"/>
      <c r="B19" s="145" t="s">
        <v>154</v>
      </c>
      <c r="C19" s="185">
        <f t="shared" si="4"/>
        <v>0.6</v>
      </c>
      <c r="D19" s="185">
        <f t="shared" si="4"/>
        <v>0.6</v>
      </c>
      <c r="E19" s="185">
        <f t="shared" si="4"/>
        <v>0.6</v>
      </c>
      <c r="F19" s="185">
        <f t="shared" si="4"/>
        <v>0.6</v>
      </c>
      <c r="G19" s="185">
        <f t="shared" si="4"/>
        <v>0.6</v>
      </c>
      <c r="H19" s="185">
        <f t="shared" si="4"/>
        <v>0.6</v>
      </c>
      <c r="I19" s="185">
        <f t="shared" si="4"/>
        <v>0.6</v>
      </c>
      <c r="J19" s="185">
        <f t="shared" si="4"/>
        <v>0.6</v>
      </c>
      <c r="K19" s="185">
        <f t="shared" si="4"/>
        <v>0.6</v>
      </c>
      <c r="L19" s="185">
        <f t="shared" si="4"/>
        <v>0.6</v>
      </c>
      <c r="M19" s="185">
        <f t="shared" si="4"/>
        <v>0.6</v>
      </c>
      <c r="N19" s="185">
        <f t="shared" si="4"/>
        <v>0.6</v>
      </c>
      <c r="O19" s="185">
        <f>+O20</f>
        <v>7.199999999999998</v>
      </c>
      <c r="P19" s="99"/>
    </row>
    <row r="20" spans="1:16" s="100" customFormat="1" ht="15" customHeight="1">
      <c r="A20" s="197"/>
      <c r="B20" s="147" t="s">
        <v>5</v>
      </c>
      <c r="C20" s="162">
        <v>0.6</v>
      </c>
      <c r="D20" s="162">
        <v>0.6</v>
      </c>
      <c r="E20" s="162">
        <v>0.6</v>
      </c>
      <c r="F20" s="162">
        <v>0.6</v>
      </c>
      <c r="G20" s="162">
        <v>0.6</v>
      </c>
      <c r="H20" s="162">
        <v>0.6</v>
      </c>
      <c r="I20" s="162">
        <v>0.6</v>
      </c>
      <c r="J20" s="162">
        <v>0.6</v>
      </c>
      <c r="K20" s="162">
        <v>0.6</v>
      </c>
      <c r="L20" s="162">
        <v>0.6</v>
      </c>
      <c r="M20" s="162">
        <v>0.6</v>
      </c>
      <c r="N20" s="162">
        <v>0.6</v>
      </c>
      <c r="O20" s="148">
        <f>SUM(C20:N20)</f>
        <v>7.199999999999998</v>
      </c>
      <c r="P20" s="99"/>
    </row>
    <row r="21" spans="1:16" s="100" customFormat="1" ht="15" customHeight="1">
      <c r="A21" s="197" t="s">
        <v>11</v>
      </c>
      <c r="B21" s="145" t="s">
        <v>148</v>
      </c>
      <c r="C21" s="185">
        <f aca="true" t="shared" si="5" ref="C21:O21">+C22</f>
        <v>1.6</v>
      </c>
      <c r="D21" s="185">
        <f t="shared" si="5"/>
        <v>1.6</v>
      </c>
      <c r="E21" s="185">
        <f>+E22</f>
        <v>1.6</v>
      </c>
      <c r="F21" s="185">
        <f t="shared" si="5"/>
        <v>1.5</v>
      </c>
      <c r="G21" s="185">
        <f t="shared" si="5"/>
        <v>1.5</v>
      </c>
      <c r="H21" s="185">
        <f t="shared" si="5"/>
        <v>1.5</v>
      </c>
      <c r="I21" s="185">
        <f t="shared" si="5"/>
        <v>0.8</v>
      </c>
      <c r="J21" s="185">
        <f t="shared" si="5"/>
        <v>0.5</v>
      </c>
      <c r="K21" s="185">
        <f t="shared" si="5"/>
        <v>0.5</v>
      </c>
      <c r="L21" s="185">
        <f t="shared" si="5"/>
        <v>0</v>
      </c>
      <c r="M21" s="185">
        <f t="shared" si="5"/>
        <v>0</v>
      </c>
      <c r="N21" s="185">
        <f t="shared" si="5"/>
        <v>0</v>
      </c>
      <c r="O21" s="185">
        <f t="shared" si="5"/>
        <v>11.100000000000001</v>
      </c>
      <c r="P21" s="99"/>
    </row>
    <row r="22" spans="1:16" s="100" customFormat="1" ht="15" customHeight="1">
      <c r="A22" s="160"/>
      <c r="B22" s="147" t="s">
        <v>22</v>
      </c>
      <c r="C22" s="153">
        <v>1.6</v>
      </c>
      <c r="D22" s="153">
        <v>1.6</v>
      </c>
      <c r="E22" s="153">
        <v>1.6</v>
      </c>
      <c r="F22" s="153">
        <v>1.5</v>
      </c>
      <c r="G22" s="153">
        <v>1.5</v>
      </c>
      <c r="H22" s="153">
        <v>1.5</v>
      </c>
      <c r="I22" s="153">
        <v>0.8</v>
      </c>
      <c r="J22" s="153">
        <v>0.5</v>
      </c>
      <c r="K22" s="153">
        <v>0.5</v>
      </c>
      <c r="L22" s="153"/>
      <c r="M22" s="153"/>
      <c r="N22" s="153"/>
      <c r="O22" s="148">
        <f>SUM(C22:N22)</f>
        <v>11.100000000000001</v>
      </c>
      <c r="P22" s="99"/>
    </row>
    <row r="23" spans="1:28" s="79" customFormat="1" ht="35.25" customHeight="1">
      <c r="A23" s="132" t="s">
        <v>6</v>
      </c>
      <c r="B23" s="132" t="s">
        <v>144</v>
      </c>
      <c r="C23" s="154">
        <f aca="true" t="shared" si="6" ref="C23:N23">SUM(C24:C25)</f>
        <v>37</v>
      </c>
      <c r="D23" s="154">
        <f t="shared" si="6"/>
        <v>47</v>
      </c>
      <c r="E23" s="154">
        <f t="shared" si="6"/>
        <v>57</v>
      </c>
      <c r="F23" s="154">
        <f t="shared" si="6"/>
        <v>57</v>
      </c>
      <c r="G23" s="154">
        <f t="shared" si="6"/>
        <v>57</v>
      </c>
      <c r="H23" s="154">
        <f t="shared" si="6"/>
        <v>37</v>
      </c>
      <c r="I23" s="154">
        <f t="shared" si="6"/>
        <v>37</v>
      </c>
      <c r="J23" s="154">
        <f t="shared" si="6"/>
        <v>42</v>
      </c>
      <c r="K23" s="154">
        <f t="shared" si="6"/>
        <v>47</v>
      </c>
      <c r="L23" s="154">
        <f t="shared" si="6"/>
        <v>57</v>
      </c>
      <c r="M23" s="154">
        <f t="shared" si="6"/>
        <v>57</v>
      </c>
      <c r="N23" s="154">
        <f t="shared" si="6"/>
        <v>52</v>
      </c>
      <c r="O23" s="154">
        <f>SUM(C23:N23)</f>
        <v>584</v>
      </c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</row>
    <row r="24" spans="1:28" s="96" customFormat="1" ht="15">
      <c r="A24" s="155"/>
      <c r="B24" s="202" t="s">
        <v>47</v>
      </c>
      <c r="C24" s="153">
        <v>7</v>
      </c>
      <c r="D24" s="153">
        <v>7</v>
      </c>
      <c r="E24" s="153">
        <v>7</v>
      </c>
      <c r="F24" s="153">
        <v>7</v>
      </c>
      <c r="G24" s="153">
        <v>7</v>
      </c>
      <c r="H24" s="153">
        <v>7</v>
      </c>
      <c r="I24" s="153">
        <v>7</v>
      </c>
      <c r="J24" s="153">
        <v>7</v>
      </c>
      <c r="K24" s="153">
        <v>7</v>
      </c>
      <c r="L24" s="153">
        <v>7</v>
      </c>
      <c r="M24" s="153">
        <v>7</v>
      </c>
      <c r="N24" s="153">
        <v>7</v>
      </c>
      <c r="O24" s="148">
        <f>SUM(C24:N24)</f>
        <v>84</v>
      </c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</row>
    <row r="25" spans="1:28" s="117" customFormat="1" ht="15">
      <c r="A25" s="152"/>
      <c r="B25" s="202" t="s">
        <v>124</v>
      </c>
      <c r="C25" s="153">
        <v>30</v>
      </c>
      <c r="D25" s="153">
        <v>40</v>
      </c>
      <c r="E25" s="153">
        <v>50</v>
      </c>
      <c r="F25" s="153">
        <v>50</v>
      </c>
      <c r="G25" s="153">
        <v>50</v>
      </c>
      <c r="H25" s="153">
        <v>30</v>
      </c>
      <c r="I25" s="153">
        <v>30</v>
      </c>
      <c r="J25" s="153">
        <v>35</v>
      </c>
      <c r="K25" s="153">
        <v>40</v>
      </c>
      <c r="L25" s="153">
        <v>50</v>
      </c>
      <c r="M25" s="153">
        <v>50</v>
      </c>
      <c r="N25" s="153">
        <v>45</v>
      </c>
      <c r="O25" s="148">
        <f>SUM(C25:N25)</f>
        <v>500</v>
      </c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5" s="45" customFormat="1" ht="15" customHeight="1">
      <c r="A26" s="132">
        <v>3</v>
      </c>
      <c r="B26" s="132" t="s">
        <v>26</v>
      </c>
      <c r="C26" s="203">
        <f aca="true" t="shared" si="7" ref="C26:O26">SUM(C27:C36)</f>
        <v>0</v>
      </c>
      <c r="D26" s="203">
        <f t="shared" si="7"/>
        <v>0</v>
      </c>
      <c r="E26" s="203">
        <f t="shared" si="7"/>
        <v>0</v>
      </c>
      <c r="F26" s="203">
        <f t="shared" si="7"/>
        <v>0</v>
      </c>
      <c r="G26" s="203">
        <f t="shared" si="7"/>
        <v>7.2</v>
      </c>
      <c r="H26" s="203">
        <f t="shared" si="7"/>
        <v>0</v>
      </c>
      <c r="I26" s="203">
        <f t="shared" si="7"/>
        <v>7.2</v>
      </c>
      <c r="J26" s="203">
        <f t="shared" si="7"/>
        <v>0</v>
      </c>
      <c r="K26" s="203">
        <f t="shared" si="7"/>
        <v>0</v>
      </c>
      <c r="L26" s="203">
        <f t="shared" si="7"/>
        <v>0</v>
      </c>
      <c r="M26" s="203">
        <f t="shared" si="7"/>
        <v>3.6</v>
      </c>
      <c r="N26" s="203">
        <f t="shared" si="7"/>
        <v>0</v>
      </c>
      <c r="O26" s="203">
        <f t="shared" si="7"/>
        <v>18</v>
      </c>
    </row>
    <row r="27" spans="1:16" ht="15" customHeight="1">
      <c r="A27" s="146"/>
      <c r="B27" s="157" t="s">
        <v>55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63">
        <f aca="true" t="shared" si="8" ref="O27:O36">SUM(C27:N27)</f>
        <v>0</v>
      </c>
      <c r="P27" s="35"/>
    </row>
    <row r="28" spans="1:16" ht="15" customHeight="1">
      <c r="A28" s="146"/>
      <c r="B28" s="157" t="s">
        <v>27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63">
        <f t="shared" si="8"/>
        <v>0</v>
      </c>
      <c r="P28" s="35"/>
    </row>
    <row r="29" spans="1:16" ht="15" customHeight="1">
      <c r="A29" s="146"/>
      <c r="B29" s="157" t="s">
        <v>107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63">
        <f>SUM(C29:N29)</f>
        <v>0</v>
      </c>
      <c r="P29" s="35"/>
    </row>
    <row r="30" spans="1:16" ht="15" customHeight="1">
      <c r="A30" s="146"/>
      <c r="B30" s="157" t="s">
        <v>56</v>
      </c>
      <c r="C30" s="149"/>
      <c r="D30" s="149"/>
      <c r="E30" s="149"/>
      <c r="F30" s="149"/>
      <c r="G30" s="149">
        <v>7.2</v>
      </c>
      <c r="H30" s="149"/>
      <c r="I30" s="149">
        <v>7.2</v>
      </c>
      <c r="J30" s="149"/>
      <c r="K30" s="149"/>
      <c r="L30" s="149"/>
      <c r="M30" s="149"/>
      <c r="N30" s="149"/>
      <c r="O30" s="163">
        <f t="shared" si="8"/>
        <v>14.4</v>
      </c>
      <c r="P30" s="35"/>
    </row>
    <row r="31" spans="1:16" ht="15" customHeight="1">
      <c r="A31" s="146"/>
      <c r="B31" s="157" t="s">
        <v>64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63">
        <f t="shared" si="8"/>
        <v>0</v>
      </c>
      <c r="P31" s="35"/>
    </row>
    <row r="32" spans="1:16" ht="15" customHeight="1">
      <c r="A32" s="146"/>
      <c r="B32" s="157" t="s">
        <v>62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63">
        <f t="shared" si="8"/>
        <v>0</v>
      </c>
      <c r="P32" s="35"/>
    </row>
    <row r="33" spans="1:16" ht="15" customHeight="1">
      <c r="A33" s="146"/>
      <c r="B33" s="157" t="s">
        <v>57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>
        <v>3.6</v>
      </c>
      <c r="N33" s="149"/>
      <c r="O33" s="163">
        <f t="shared" si="8"/>
        <v>3.6</v>
      </c>
      <c r="P33" s="35"/>
    </row>
    <row r="34" spans="1:16" ht="15" customHeight="1">
      <c r="A34" s="146"/>
      <c r="B34" s="157" t="s">
        <v>60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63">
        <f t="shared" si="8"/>
        <v>0</v>
      </c>
      <c r="P34" s="35"/>
    </row>
    <row r="35" spans="1:16" ht="15" customHeight="1">
      <c r="A35" s="146"/>
      <c r="B35" s="157" t="s">
        <v>58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63">
        <f t="shared" si="8"/>
        <v>0</v>
      </c>
      <c r="P35" s="35"/>
    </row>
    <row r="36" spans="1:16" ht="15" customHeight="1">
      <c r="A36" s="146"/>
      <c r="B36" s="157" t="s">
        <v>24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63">
        <f t="shared" si="8"/>
        <v>0</v>
      </c>
      <c r="P36" s="35"/>
    </row>
    <row r="37" spans="1:15" s="45" customFormat="1" ht="15" customHeight="1">
      <c r="A37" s="132" t="s">
        <v>8</v>
      </c>
      <c r="B37" s="132" t="s">
        <v>30</v>
      </c>
      <c r="C37" s="154">
        <f aca="true" t="shared" si="9" ref="C37:N37">SUM(C38:C58)</f>
        <v>233.99999999999991</v>
      </c>
      <c r="D37" s="154">
        <f t="shared" si="9"/>
        <v>169.1999999999999</v>
      </c>
      <c r="E37" s="154">
        <f t="shared" si="9"/>
        <v>244.79999999999993</v>
      </c>
      <c r="F37" s="154">
        <f t="shared" si="9"/>
        <v>226.79999999999993</v>
      </c>
      <c r="G37" s="154">
        <f t="shared" si="9"/>
        <v>147.59999999999994</v>
      </c>
      <c r="H37" s="154">
        <f t="shared" si="9"/>
        <v>179.99999999999997</v>
      </c>
      <c r="I37" s="154">
        <f t="shared" si="9"/>
        <v>143.99999999999994</v>
      </c>
      <c r="J37" s="154">
        <f t="shared" si="9"/>
        <v>115.19999999999995</v>
      </c>
      <c r="K37" s="154">
        <f t="shared" si="9"/>
        <v>190.7999999999999</v>
      </c>
      <c r="L37" s="154">
        <f t="shared" si="9"/>
        <v>169.19999999999996</v>
      </c>
      <c r="M37" s="154">
        <f t="shared" si="9"/>
        <v>212.39999999999995</v>
      </c>
      <c r="N37" s="154">
        <f t="shared" si="9"/>
        <v>212.39999999999995</v>
      </c>
      <c r="O37" s="154">
        <f>SUM(O38:O58)</f>
        <v>2246.3999999999996</v>
      </c>
    </row>
    <row r="38" spans="1:15" ht="15" customHeight="1">
      <c r="A38" s="150"/>
      <c r="B38" s="157" t="s">
        <v>99</v>
      </c>
      <c r="C38" s="149">
        <v>43.2</v>
      </c>
      <c r="D38" s="149">
        <v>50.4</v>
      </c>
      <c r="E38" s="149">
        <v>61.2</v>
      </c>
      <c r="F38" s="149">
        <v>57.6</v>
      </c>
      <c r="G38" s="149">
        <v>25.2</v>
      </c>
      <c r="H38" s="149">
        <v>39.6</v>
      </c>
      <c r="I38" s="149">
        <v>21.6</v>
      </c>
      <c r="J38" s="149">
        <v>32.4</v>
      </c>
      <c r="K38" s="149">
        <v>43.2</v>
      </c>
      <c r="L38" s="149">
        <v>18</v>
      </c>
      <c r="M38" s="149">
        <v>61.2</v>
      </c>
      <c r="N38" s="149">
        <v>14.4</v>
      </c>
      <c r="O38" s="163">
        <f>SUM(C38:N38)</f>
        <v>467.99999999999994</v>
      </c>
    </row>
    <row r="39" spans="1:15" ht="15" customHeight="1">
      <c r="A39" s="150"/>
      <c r="B39" s="157" t="s">
        <v>92</v>
      </c>
      <c r="C39" s="149">
        <v>28.8</v>
      </c>
      <c r="D39" s="149">
        <v>14.4</v>
      </c>
      <c r="E39" s="149">
        <v>14.4</v>
      </c>
      <c r="F39" s="149">
        <v>14.4</v>
      </c>
      <c r="G39" s="149">
        <v>21.6</v>
      </c>
      <c r="H39" s="149">
        <v>7.2</v>
      </c>
      <c r="I39" s="149">
        <v>14.4</v>
      </c>
      <c r="J39" s="149">
        <v>7.2</v>
      </c>
      <c r="K39" s="149">
        <v>72</v>
      </c>
      <c r="L39" s="149">
        <v>21.6</v>
      </c>
      <c r="M39" s="149">
        <v>14.4</v>
      </c>
      <c r="N39" s="149">
        <v>28.8</v>
      </c>
      <c r="O39" s="163">
        <f aca="true" t="shared" si="10" ref="O39:O58">SUM(C39:N39)</f>
        <v>259.2</v>
      </c>
    </row>
    <row r="40" spans="1:15" ht="15" customHeight="1">
      <c r="A40" s="150"/>
      <c r="B40" s="157" t="s">
        <v>102</v>
      </c>
      <c r="C40" s="149">
        <v>10.8</v>
      </c>
      <c r="D40" s="149">
        <v>10.8</v>
      </c>
      <c r="E40" s="149">
        <v>3.6</v>
      </c>
      <c r="F40" s="149">
        <v>3.6</v>
      </c>
      <c r="G40" s="149">
        <v>3.6</v>
      </c>
      <c r="H40" s="149">
        <v>3.6</v>
      </c>
      <c r="I40" s="149">
        <v>3.6</v>
      </c>
      <c r="J40" s="149">
        <v>3.6</v>
      </c>
      <c r="K40" s="149">
        <v>3.6</v>
      </c>
      <c r="L40" s="149">
        <v>7.2</v>
      </c>
      <c r="M40" s="149">
        <v>3.6</v>
      </c>
      <c r="N40" s="149">
        <v>3.6</v>
      </c>
      <c r="O40" s="163">
        <f t="shared" si="10"/>
        <v>61.20000000000002</v>
      </c>
    </row>
    <row r="41" spans="1:15" ht="15" customHeight="1">
      <c r="A41" s="150"/>
      <c r="B41" s="157" t="s">
        <v>84</v>
      </c>
      <c r="C41" s="149">
        <v>3.6</v>
      </c>
      <c r="D41" s="149">
        <v>3.6</v>
      </c>
      <c r="E41" s="149">
        <v>3.6</v>
      </c>
      <c r="F41" s="149">
        <v>3.6</v>
      </c>
      <c r="G41" s="149">
        <v>3.6</v>
      </c>
      <c r="H41" s="149">
        <v>3.6</v>
      </c>
      <c r="I41" s="149">
        <v>3.6</v>
      </c>
      <c r="J41" s="149">
        <v>3.6</v>
      </c>
      <c r="K41" s="149">
        <v>3.6</v>
      </c>
      <c r="L41" s="149">
        <v>3.6</v>
      </c>
      <c r="M41" s="149">
        <v>3.6</v>
      </c>
      <c r="N41" s="149">
        <v>3.6</v>
      </c>
      <c r="O41" s="163">
        <f t="shared" si="10"/>
        <v>43.20000000000001</v>
      </c>
    </row>
    <row r="42" spans="1:15" ht="15" customHeight="1">
      <c r="A42" s="150"/>
      <c r="B42" s="157" t="s">
        <v>101</v>
      </c>
      <c r="C42" s="149">
        <v>3.6</v>
      </c>
      <c r="D42" s="149">
        <v>3.6</v>
      </c>
      <c r="E42" s="149">
        <v>3.6</v>
      </c>
      <c r="F42" s="149">
        <v>3.6</v>
      </c>
      <c r="G42" s="149">
        <v>3.6</v>
      </c>
      <c r="H42" s="149">
        <v>3.6</v>
      </c>
      <c r="I42" s="149">
        <v>3.6</v>
      </c>
      <c r="J42" s="149">
        <v>3.6</v>
      </c>
      <c r="K42" s="149">
        <v>3.6</v>
      </c>
      <c r="L42" s="149">
        <v>3.6</v>
      </c>
      <c r="M42" s="149">
        <v>3.6</v>
      </c>
      <c r="N42" s="149">
        <v>3.6</v>
      </c>
      <c r="O42" s="163">
        <f t="shared" si="10"/>
        <v>43.20000000000001</v>
      </c>
    </row>
    <row r="43" spans="1:15" ht="15" customHeight="1">
      <c r="A43" s="150"/>
      <c r="B43" s="157" t="s">
        <v>104</v>
      </c>
      <c r="C43" s="149">
        <v>14.4</v>
      </c>
      <c r="D43" s="149">
        <v>10.8</v>
      </c>
      <c r="E43" s="149">
        <v>10.8</v>
      </c>
      <c r="F43" s="149">
        <v>7.2</v>
      </c>
      <c r="G43" s="149">
        <v>10.8</v>
      </c>
      <c r="H43" s="149">
        <v>3.6</v>
      </c>
      <c r="I43" s="149">
        <v>14.4</v>
      </c>
      <c r="J43" s="149">
        <v>7.2</v>
      </c>
      <c r="K43" s="149">
        <v>7.2</v>
      </c>
      <c r="L43" s="149">
        <v>7.2</v>
      </c>
      <c r="M43" s="149">
        <v>7.2</v>
      </c>
      <c r="N43" s="149">
        <v>14.4</v>
      </c>
      <c r="O43" s="163">
        <f t="shared" si="10"/>
        <v>115.20000000000002</v>
      </c>
    </row>
    <row r="44" spans="1:15" ht="15" customHeight="1">
      <c r="A44" s="150"/>
      <c r="B44" s="157" t="s">
        <v>103</v>
      </c>
      <c r="C44" s="149">
        <v>3.6</v>
      </c>
      <c r="D44" s="149">
        <v>3.6</v>
      </c>
      <c r="E44" s="149">
        <v>3.6</v>
      </c>
      <c r="F44" s="149">
        <v>3.6</v>
      </c>
      <c r="G44" s="149">
        <v>3.6</v>
      </c>
      <c r="H44" s="149">
        <v>3.6</v>
      </c>
      <c r="I44" s="149">
        <v>3.6</v>
      </c>
      <c r="J44" s="149">
        <v>3.6</v>
      </c>
      <c r="K44" s="149">
        <v>3.6</v>
      </c>
      <c r="L44" s="149">
        <v>3.6</v>
      </c>
      <c r="M44" s="149">
        <v>3.6</v>
      </c>
      <c r="N44" s="149">
        <v>3.6</v>
      </c>
      <c r="O44" s="163">
        <f t="shared" si="10"/>
        <v>43.20000000000001</v>
      </c>
    </row>
    <row r="45" spans="1:15" ht="15" customHeight="1">
      <c r="A45" s="150"/>
      <c r="B45" s="157" t="s">
        <v>88</v>
      </c>
      <c r="C45" s="149">
        <v>3.6</v>
      </c>
      <c r="D45" s="149">
        <v>3.6</v>
      </c>
      <c r="E45" s="149">
        <v>3.6</v>
      </c>
      <c r="F45" s="149">
        <v>3.6</v>
      </c>
      <c r="G45" s="149">
        <v>3.6</v>
      </c>
      <c r="H45" s="149">
        <v>3.6</v>
      </c>
      <c r="I45" s="149">
        <v>3.6</v>
      </c>
      <c r="J45" s="149">
        <v>3.6</v>
      </c>
      <c r="K45" s="149">
        <v>3.6</v>
      </c>
      <c r="L45" s="149">
        <v>3.6</v>
      </c>
      <c r="M45" s="149">
        <v>3.6</v>
      </c>
      <c r="N45" s="149">
        <v>3.6</v>
      </c>
      <c r="O45" s="163">
        <f>SUM(C45:N45)</f>
        <v>43.20000000000001</v>
      </c>
    </row>
    <row r="46" spans="1:15" ht="15" customHeight="1">
      <c r="A46" s="150"/>
      <c r="B46" s="157" t="s">
        <v>90</v>
      </c>
      <c r="C46" s="149">
        <v>3.6</v>
      </c>
      <c r="D46" s="149">
        <v>3.6</v>
      </c>
      <c r="E46" s="149">
        <v>3.6</v>
      </c>
      <c r="F46" s="149">
        <v>3.6</v>
      </c>
      <c r="G46" s="149">
        <v>3.6</v>
      </c>
      <c r="H46" s="149">
        <v>3.6</v>
      </c>
      <c r="I46" s="149">
        <v>3.6</v>
      </c>
      <c r="J46" s="149">
        <v>3.6</v>
      </c>
      <c r="K46" s="149">
        <v>3.6</v>
      </c>
      <c r="L46" s="149">
        <v>3.6</v>
      </c>
      <c r="M46" s="149">
        <v>3.6</v>
      </c>
      <c r="N46" s="149">
        <v>3.6</v>
      </c>
      <c r="O46" s="163">
        <f t="shared" si="10"/>
        <v>43.20000000000001</v>
      </c>
    </row>
    <row r="47" spans="1:17" s="113" customFormat="1" ht="15">
      <c r="A47" s="165"/>
      <c r="B47" s="158" t="s">
        <v>123</v>
      </c>
      <c r="C47" s="149">
        <v>3.6</v>
      </c>
      <c r="D47" s="149">
        <v>3.6</v>
      </c>
      <c r="E47" s="149">
        <v>3.6</v>
      </c>
      <c r="F47" s="149">
        <v>3.6</v>
      </c>
      <c r="G47" s="149">
        <v>3.6</v>
      </c>
      <c r="H47" s="149">
        <v>3.6</v>
      </c>
      <c r="I47" s="149">
        <v>3.6</v>
      </c>
      <c r="J47" s="149">
        <v>3.6</v>
      </c>
      <c r="K47" s="149">
        <v>3.6</v>
      </c>
      <c r="L47" s="149">
        <v>3.6</v>
      </c>
      <c r="M47" s="149">
        <v>3.6</v>
      </c>
      <c r="N47" s="149">
        <v>3.6</v>
      </c>
      <c r="O47" s="141">
        <f t="shared" si="10"/>
        <v>43.20000000000001</v>
      </c>
      <c r="Q47" s="114"/>
    </row>
    <row r="48" spans="1:15" ht="15" customHeight="1">
      <c r="A48" s="150"/>
      <c r="B48" s="157" t="s">
        <v>89</v>
      </c>
      <c r="C48" s="149">
        <v>3.6</v>
      </c>
      <c r="D48" s="149">
        <v>3.6</v>
      </c>
      <c r="E48" s="149">
        <v>3.6</v>
      </c>
      <c r="F48" s="149">
        <v>3.6</v>
      </c>
      <c r="G48" s="149">
        <v>3.6</v>
      </c>
      <c r="H48" s="149">
        <v>3.6</v>
      </c>
      <c r="I48" s="149">
        <v>3.6</v>
      </c>
      <c r="J48" s="149">
        <v>3.6</v>
      </c>
      <c r="K48" s="149">
        <v>3.6</v>
      </c>
      <c r="L48" s="149">
        <v>3.6</v>
      </c>
      <c r="M48" s="149">
        <v>3.6</v>
      </c>
      <c r="N48" s="149">
        <v>3.6</v>
      </c>
      <c r="O48" s="163">
        <f t="shared" si="10"/>
        <v>43.20000000000001</v>
      </c>
    </row>
    <row r="49" spans="1:15" ht="15" customHeight="1">
      <c r="A49" s="150"/>
      <c r="B49" s="157" t="s">
        <v>118</v>
      </c>
      <c r="C49" s="149">
        <v>3.6</v>
      </c>
      <c r="D49" s="149">
        <v>3.6</v>
      </c>
      <c r="E49" s="149">
        <v>3.6</v>
      </c>
      <c r="F49" s="149">
        <v>3.6</v>
      </c>
      <c r="G49" s="149">
        <v>3.6</v>
      </c>
      <c r="H49" s="149">
        <v>3.6</v>
      </c>
      <c r="I49" s="149">
        <v>3.6</v>
      </c>
      <c r="J49" s="149">
        <v>3.6</v>
      </c>
      <c r="K49" s="149">
        <v>3.6</v>
      </c>
      <c r="L49" s="149">
        <v>3.6</v>
      </c>
      <c r="M49" s="149">
        <v>3.6</v>
      </c>
      <c r="N49" s="149">
        <v>3.6</v>
      </c>
      <c r="O49" s="163">
        <f t="shared" si="10"/>
        <v>43.20000000000001</v>
      </c>
    </row>
    <row r="50" spans="1:15" ht="15" customHeight="1">
      <c r="A50" s="150"/>
      <c r="B50" s="157" t="s">
        <v>110</v>
      </c>
      <c r="C50" s="149">
        <v>21.6</v>
      </c>
      <c r="D50" s="149">
        <v>7.2</v>
      </c>
      <c r="E50" s="149">
        <v>3.6</v>
      </c>
      <c r="F50" s="149">
        <v>10.8</v>
      </c>
      <c r="G50" s="149">
        <v>7.2</v>
      </c>
      <c r="H50" s="149">
        <v>14.4</v>
      </c>
      <c r="I50" s="149">
        <v>3.6</v>
      </c>
      <c r="J50" s="149">
        <v>7.2</v>
      </c>
      <c r="K50" s="149">
        <v>7.2</v>
      </c>
      <c r="L50" s="149">
        <v>14.4</v>
      </c>
      <c r="M50" s="149">
        <v>7.2</v>
      </c>
      <c r="N50" s="149">
        <v>3.6</v>
      </c>
      <c r="O50" s="163">
        <f t="shared" si="10"/>
        <v>108.00000000000001</v>
      </c>
    </row>
    <row r="51" spans="1:15" ht="15" customHeight="1">
      <c r="A51" s="150"/>
      <c r="B51" s="157" t="s">
        <v>116</v>
      </c>
      <c r="C51" s="149">
        <v>21.6</v>
      </c>
      <c r="D51" s="149">
        <v>3.6</v>
      </c>
      <c r="E51" s="149">
        <v>18</v>
      </c>
      <c r="F51" s="149">
        <v>18</v>
      </c>
      <c r="G51" s="149">
        <v>18</v>
      </c>
      <c r="H51" s="149">
        <v>18</v>
      </c>
      <c r="I51" s="149">
        <v>3.6</v>
      </c>
      <c r="J51" s="149">
        <v>3.6</v>
      </c>
      <c r="K51" s="149">
        <v>3.6</v>
      </c>
      <c r="L51" s="149">
        <v>3.6</v>
      </c>
      <c r="M51" s="149">
        <v>3.6</v>
      </c>
      <c r="N51" s="149">
        <v>36</v>
      </c>
      <c r="O51" s="163">
        <f t="shared" si="10"/>
        <v>151.2</v>
      </c>
    </row>
    <row r="52" spans="1:15" ht="15" customHeight="1">
      <c r="A52" s="150"/>
      <c r="B52" s="157" t="s">
        <v>81</v>
      </c>
      <c r="C52" s="149">
        <v>3.6</v>
      </c>
      <c r="D52" s="149">
        <v>3.6</v>
      </c>
      <c r="E52" s="149">
        <v>3.6</v>
      </c>
      <c r="F52" s="149">
        <v>3.6</v>
      </c>
      <c r="G52" s="149">
        <v>3.6</v>
      </c>
      <c r="H52" s="149">
        <v>3.6</v>
      </c>
      <c r="I52" s="149">
        <v>3.6</v>
      </c>
      <c r="J52" s="149">
        <v>3.6</v>
      </c>
      <c r="K52" s="149">
        <v>3.6</v>
      </c>
      <c r="L52" s="149">
        <v>3.6</v>
      </c>
      <c r="M52" s="149">
        <v>3.6</v>
      </c>
      <c r="N52" s="149">
        <v>3.6</v>
      </c>
      <c r="O52" s="163">
        <f t="shared" si="10"/>
        <v>43.20000000000001</v>
      </c>
    </row>
    <row r="53" spans="1:15" ht="15" customHeight="1">
      <c r="A53" s="150"/>
      <c r="B53" s="157" t="s">
        <v>171</v>
      </c>
      <c r="C53" s="149">
        <v>3.6</v>
      </c>
      <c r="D53" s="149">
        <v>3.6</v>
      </c>
      <c r="E53" s="149">
        <v>3.6</v>
      </c>
      <c r="F53" s="149">
        <v>3.6</v>
      </c>
      <c r="G53" s="149">
        <v>3.6</v>
      </c>
      <c r="H53" s="149">
        <v>3.6</v>
      </c>
      <c r="I53" s="149">
        <v>3.6</v>
      </c>
      <c r="J53" s="149">
        <v>3.6</v>
      </c>
      <c r="K53" s="149">
        <v>3.6</v>
      </c>
      <c r="L53" s="149">
        <v>3.6</v>
      </c>
      <c r="M53" s="149">
        <v>3.6</v>
      </c>
      <c r="N53" s="149">
        <v>3.6</v>
      </c>
      <c r="O53" s="163">
        <f t="shared" si="10"/>
        <v>43.20000000000001</v>
      </c>
    </row>
    <row r="54" spans="1:15" ht="15" customHeight="1">
      <c r="A54" s="150"/>
      <c r="B54" s="157" t="s">
        <v>82</v>
      </c>
      <c r="C54" s="149">
        <v>7.2</v>
      </c>
      <c r="D54" s="149">
        <v>3.6</v>
      </c>
      <c r="E54" s="149">
        <v>3.6</v>
      </c>
      <c r="F54" s="149">
        <v>7.2</v>
      </c>
      <c r="G54" s="149">
        <v>10.8</v>
      </c>
      <c r="H54" s="149">
        <v>3.6</v>
      </c>
      <c r="I54" s="149">
        <v>7.2</v>
      </c>
      <c r="J54" s="149">
        <v>3.6</v>
      </c>
      <c r="K54" s="149">
        <v>3.6</v>
      </c>
      <c r="L54" s="149">
        <v>3.6</v>
      </c>
      <c r="M54" s="149">
        <v>7.2</v>
      </c>
      <c r="N54" s="149">
        <v>3.6</v>
      </c>
      <c r="O54" s="163">
        <f t="shared" si="10"/>
        <v>64.80000000000001</v>
      </c>
    </row>
    <row r="55" spans="1:15" ht="15" customHeight="1">
      <c r="A55" s="150"/>
      <c r="B55" s="157" t="s">
        <v>97</v>
      </c>
      <c r="C55" s="149">
        <v>39.6</v>
      </c>
      <c r="D55" s="149">
        <v>21.6</v>
      </c>
      <c r="E55" s="149">
        <v>82.8</v>
      </c>
      <c r="F55" s="149">
        <v>61.2</v>
      </c>
      <c r="G55" s="149">
        <v>3.6</v>
      </c>
      <c r="H55" s="149">
        <v>43.2</v>
      </c>
      <c r="I55" s="149">
        <v>28.8</v>
      </c>
      <c r="J55" s="149">
        <v>3.6</v>
      </c>
      <c r="K55" s="149">
        <v>3.6</v>
      </c>
      <c r="L55" s="149">
        <v>46.8</v>
      </c>
      <c r="M55" s="149">
        <v>61.2</v>
      </c>
      <c r="N55" s="149">
        <v>61.2</v>
      </c>
      <c r="O55" s="163">
        <f t="shared" si="10"/>
        <v>457.20000000000005</v>
      </c>
    </row>
    <row r="56" spans="1:15" ht="15" customHeight="1">
      <c r="A56" s="150"/>
      <c r="B56" s="157" t="s">
        <v>100</v>
      </c>
      <c r="C56" s="149">
        <v>3.6</v>
      </c>
      <c r="D56" s="149">
        <v>3.6</v>
      </c>
      <c r="E56" s="149">
        <v>3.6</v>
      </c>
      <c r="F56" s="149">
        <v>3.6</v>
      </c>
      <c r="G56" s="149">
        <v>3.6</v>
      </c>
      <c r="H56" s="149">
        <v>3.6</v>
      </c>
      <c r="I56" s="149">
        <v>3.6</v>
      </c>
      <c r="J56" s="149">
        <v>3.6</v>
      </c>
      <c r="K56" s="149">
        <v>3.6</v>
      </c>
      <c r="L56" s="149">
        <v>3.6</v>
      </c>
      <c r="M56" s="149">
        <v>3.6</v>
      </c>
      <c r="N56" s="149">
        <v>3.6</v>
      </c>
      <c r="O56" s="163">
        <f t="shared" si="10"/>
        <v>43.20000000000001</v>
      </c>
    </row>
    <row r="57" spans="1:15" ht="15" customHeight="1">
      <c r="A57" s="150"/>
      <c r="B57" s="157" t="s">
        <v>119</v>
      </c>
      <c r="C57" s="149">
        <v>3.6</v>
      </c>
      <c r="D57" s="149">
        <v>3.6</v>
      </c>
      <c r="E57" s="149">
        <v>3.6</v>
      </c>
      <c r="F57" s="149">
        <v>3.6</v>
      </c>
      <c r="G57" s="149">
        <v>3.6</v>
      </c>
      <c r="H57" s="149">
        <v>3.6</v>
      </c>
      <c r="I57" s="149">
        <v>3.6</v>
      </c>
      <c r="J57" s="149">
        <v>3.6</v>
      </c>
      <c r="K57" s="149">
        <v>3.6</v>
      </c>
      <c r="L57" s="149">
        <v>3.6</v>
      </c>
      <c r="M57" s="149">
        <v>3.6</v>
      </c>
      <c r="N57" s="149">
        <v>3.6</v>
      </c>
      <c r="O57" s="163">
        <f t="shared" si="10"/>
        <v>43.20000000000001</v>
      </c>
    </row>
    <row r="58" spans="1:15" ht="15" customHeight="1">
      <c r="A58" s="150"/>
      <c r="B58" s="157" t="s">
        <v>190</v>
      </c>
      <c r="C58" s="149">
        <v>3.6</v>
      </c>
      <c r="D58" s="149">
        <v>3.6</v>
      </c>
      <c r="E58" s="149">
        <v>3.6</v>
      </c>
      <c r="F58" s="149">
        <v>3.6</v>
      </c>
      <c r="G58" s="149">
        <v>3.6</v>
      </c>
      <c r="H58" s="149">
        <v>3.6</v>
      </c>
      <c r="I58" s="149">
        <v>3.6</v>
      </c>
      <c r="J58" s="149">
        <v>3.6</v>
      </c>
      <c r="K58" s="149">
        <v>3.6</v>
      </c>
      <c r="L58" s="149">
        <v>3.6</v>
      </c>
      <c r="M58" s="149">
        <v>3.6</v>
      </c>
      <c r="N58" s="149">
        <v>3.6</v>
      </c>
      <c r="O58" s="163">
        <f t="shared" si="10"/>
        <v>43.20000000000001</v>
      </c>
    </row>
    <row r="59" spans="1:15" s="45" customFormat="1" ht="15" customHeight="1">
      <c r="A59" s="132" t="s">
        <v>9</v>
      </c>
      <c r="B59" s="132" t="s">
        <v>31</v>
      </c>
      <c r="C59" s="154">
        <f aca="true" t="shared" si="11" ref="C59:M59">SUM(C60:C61)</f>
        <v>0</v>
      </c>
      <c r="D59" s="154">
        <f t="shared" si="11"/>
        <v>0</v>
      </c>
      <c r="E59" s="154">
        <f t="shared" si="11"/>
        <v>7</v>
      </c>
      <c r="F59" s="154">
        <f t="shared" si="11"/>
        <v>7</v>
      </c>
      <c r="G59" s="154">
        <f t="shared" si="11"/>
        <v>0</v>
      </c>
      <c r="H59" s="154">
        <f t="shared" si="11"/>
        <v>0</v>
      </c>
      <c r="I59" s="154">
        <f t="shared" si="11"/>
        <v>7.2</v>
      </c>
      <c r="J59" s="154">
        <f t="shared" si="11"/>
        <v>7.3</v>
      </c>
      <c r="K59" s="154">
        <f t="shared" si="11"/>
        <v>0</v>
      </c>
      <c r="L59" s="154">
        <f t="shared" si="11"/>
        <v>7.3</v>
      </c>
      <c r="M59" s="154">
        <f t="shared" si="11"/>
        <v>0</v>
      </c>
      <c r="N59" s="154">
        <f>SUM(N60:N61)</f>
        <v>7.4</v>
      </c>
      <c r="O59" s="154">
        <f>SUM(O60:O61)</f>
        <v>43.199999999999996</v>
      </c>
    </row>
    <row r="60" spans="1:15" s="78" customFormat="1" ht="27.75" customHeight="1">
      <c r="A60" s="184"/>
      <c r="B60" s="165" t="s">
        <v>152</v>
      </c>
      <c r="C60" s="140"/>
      <c r="D60" s="140"/>
      <c r="E60" s="140">
        <v>7</v>
      </c>
      <c r="F60" s="140">
        <v>7</v>
      </c>
      <c r="G60" s="140"/>
      <c r="H60" s="140"/>
      <c r="I60" s="140">
        <v>7.2</v>
      </c>
      <c r="J60" s="140">
        <v>7.3</v>
      </c>
      <c r="K60" s="140"/>
      <c r="L60" s="140">
        <v>7.3</v>
      </c>
      <c r="M60" s="140"/>
      <c r="N60" s="140">
        <v>7.4</v>
      </c>
      <c r="O60" s="141">
        <f>SUM(C60:N60)</f>
        <v>43.199999999999996</v>
      </c>
    </row>
    <row r="61" spans="1:15" s="78" customFormat="1" ht="36">
      <c r="A61" s="165"/>
      <c r="B61" s="189" t="s">
        <v>151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1">
        <f>SUM(C61:N61)</f>
        <v>0</v>
      </c>
    </row>
    <row r="62" spans="1:16" s="45" customFormat="1" ht="15.75">
      <c r="A62" s="172"/>
      <c r="B62" s="132" t="s">
        <v>32</v>
      </c>
      <c r="C62" s="173">
        <f aca="true" t="shared" si="12" ref="C62:N62">C7+C23+C26+C37+C59</f>
        <v>287.19999999999993</v>
      </c>
      <c r="D62" s="173">
        <f t="shared" si="12"/>
        <v>232.39999999999992</v>
      </c>
      <c r="E62" s="173">
        <f t="shared" si="12"/>
        <v>325.8999999999999</v>
      </c>
      <c r="F62" s="173">
        <f t="shared" si="12"/>
        <v>307.79999999999995</v>
      </c>
      <c r="G62" s="173">
        <f t="shared" si="12"/>
        <v>228.09999999999994</v>
      </c>
      <c r="H62" s="173">
        <f t="shared" si="12"/>
        <v>233.99999999999997</v>
      </c>
      <c r="I62" s="173">
        <f t="shared" si="12"/>
        <v>210.99999999999994</v>
      </c>
      <c r="J62" s="173">
        <f t="shared" si="12"/>
        <v>180.49999999999994</v>
      </c>
      <c r="K62" s="173">
        <f t="shared" si="12"/>
        <v>253.3999999999999</v>
      </c>
      <c r="L62" s="173">
        <f t="shared" si="12"/>
        <v>248.99999999999997</v>
      </c>
      <c r="M62" s="173">
        <f t="shared" si="12"/>
        <v>288.49999999999994</v>
      </c>
      <c r="N62" s="173">
        <f t="shared" si="12"/>
        <v>287.29999999999995</v>
      </c>
      <c r="O62" s="173">
        <f>SUM(C62:N62)</f>
        <v>3085.0999999999995</v>
      </c>
      <c r="P62" s="67"/>
    </row>
  </sheetData>
  <sheetProtection/>
  <mergeCells count="2">
    <mergeCell ref="C5:O5"/>
    <mergeCell ref="K1:O2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31"/>
  <sheetViews>
    <sheetView tabSelected="1" view="pageBreakPreview" zoomScale="70" zoomScaleSheetLayoutView="70" zoomScalePageLayoutView="0" workbookViewId="0" topLeftCell="A1">
      <selection activeCell="B12" sqref="B12"/>
    </sheetView>
  </sheetViews>
  <sheetFormatPr defaultColWidth="9.140625" defaultRowHeight="17.25" customHeight="1"/>
  <cols>
    <col min="1" max="1" width="4.140625" style="350" customWidth="1"/>
    <col min="2" max="2" width="54.7109375" style="350" customWidth="1"/>
    <col min="3" max="3" width="11.00390625" style="350" customWidth="1"/>
    <col min="4" max="14" width="9.28125" style="350" bestFit="1" customWidth="1"/>
    <col min="15" max="15" width="7.28125" style="350" customWidth="1"/>
    <col min="16" max="16" width="9.140625" style="383" customWidth="1"/>
    <col min="17" max="16384" width="9.140625" style="382" customWidth="1"/>
  </cols>
  <sheetData>
    <row r="1" spans="11:16" ht="17.25" customHeight="1">
      <c r="K1" s="491" t="s">
        <v>187</v>
      </c>
      <c r="L1" s="491"/>
      <c r="M1" s="491"/>
      <c r="N1" s="491"/>
      <c r="O1" s="491"/>
      <c r="P1" s="381"/>
    </row>
    <row r="2" spans="11:16" ht="17.25" customHeight="1">
      <c r="K2" s="491"/>
      <c r="L2" s="491"/>
      <c r="M2" s="491"/>
      <c r="N2" s="491"/>
      <c r="O2" s="491"/>
      <c r="P2" s="381"/>
    </row>
    <row r="3" spans="1:16" ht="36.75" customHeight="1">
      <c r="A3" s="3"/>
      <c r="B3" s="489" t="s">
        <v>191</v>
      </c>
      <c r="C3" s="489"/>
      <c r="D3" s="489"/>
      <c r="E3" s="489"/>
      <c r="F3" s="489"/>
      <c r="G3" s="489"/>
      <c r="H3" s="489"/>
      <c r="I3" s="489"/>
      <c r="J3" s="489"/>
      <c r="K3" s="491"/>
      <c r="L3" s="491"/>
      <c r="M3" s="491"/>
      <c r="N3" s="491"/>
      <c r="O3" s="491"/>
      <c r="P3" s="381"/>
    </row>
    <row r="4" spans="1:15" ht="16.5" customHeight="1">
      <c r="A4" s="3"/>
      <c r="B4" s="489"/>
      <c r="C4" s="489"/>
      <c r="D4" s="489"/>
      <c r="E4" s="489"/>
      <c r="F4" s="489"/>
      <c r="G4" s="489"/>
      <c r="H4" s="489"/>
      <c r="I4" s="489"/>
      <c r="J4" s="489"/>
      <c r="K4" s="91"/>
      <c r="L4" s="91"/>
      <c r="M4" s="91"/>
      <c r="N4" s="91"/>
      <c r="O4" s="91"/>
    </row>
    <row r="5" spans="1:15" ht="17.25" customHeight="1">
      <c r="A5" s="3"/>
      <c r="B5" s="3"/>
      <c r="C5" s="3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17.25" customHeight="1">
      <c r="A6" s="459" t="s">
        <v>0</v>
      </c>
      <c r="B6" s="459" t="s">
        <v>1</v>
      </c>
      <c r="C6" s="490" t="s">
        <v>130</v>
      </c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</row>
    <row r="7" spans="1:15" ht="17.25" customHeight="1">
      <c r="A7" s="175" t="s">
        <v>2</v>
      </c>
      <c r="B7" s="175" t="s">
        <v>3</v>
      </c>
      <c r="C7" s="351" t="s">
        <v>33</v>
      </c>
      <c r="D7" s="351" t="s">
        <v>34</v>
      </c>
      <c r="E7" s="351" t="s">
        <v>35</v>
      </c>
      <c r="F7" s="351" t="s">
        <v>36</v>
      </c>
      <c r="G7" s="351" t="s">
        <v>37</v>
      </c>
      <c r="H7" s="351" t="s">
        <v>38</v>
      </c>
      <c r="I7" s="351" t="s">
        <v>39</v>
      </c>
      <c r="J7" s="351" t="s">
        <v>40</v>
      </c>
      <c r="K7" s="351" t="s">
        <v>41</v>
      </c>
      <c r="L7" s="351" t="s">
        <v>42</v>
      </c>
      <c r="M7" s="351" t="s">
        <v>43</v>
      </c>
      <c r="N7" s="351" t="s">
        <v>44</v>
      </c>
      <c r="O7" s="351" t="s">
        <v>48</v>
      </c>
    </row>
    <row r="8" spans="1:16" ht="17.25" customHeight="1">
      <c r="A8" s="143">
        <v>1</v>
      </c>
      <c r="B8" s="143" t="s">
        <v>120</v>
      </c>
      <c r="C8" s="348">
        <f aca="true" t="shared" si="0" ref="C8:K8">C9+C21+C23+C25+C31+C33+C35+C37+C39+C41+C43+C27+C29</f>
        <v>14.22</v>
      </c>
      <c r="D8" s="348">
        <f t="shared" si="0"/>
        <v>12.529999999999998</v>
      </c>
      <c r="E8" s="348">
        <f t="shared" si="0"/>
        <v>12.619999999999997</v>
      </c>
      <c r="F8" s="348">
        <f t="shared" si="0"/>
        <v>13.330000000000002</v>
      </c>
      <c r="G8" s="348">
        <f t="shared" si="0"/>
        <v>13.02</v>
      </c>
      <c r="H8" s="348">
        <f t="shared" si="0"/>
        <v>12.529999999999998</v>
      </c>
      <c r="I8" s="348">
        <f t="shared" si="0"/>
        <v>12.629999999999997</v>
      </c>
      <c r="J8" s="348">
        <f t="shared" si="0"/>
        <v>12.519999999999998</v>
      </c>
      <c r="K8" s="348">
        <f t="shared" si="0"/>
        <v>11.73</v>
      </c>
      <c r="L8" s="348">
        <f>L9+L21+L23+L25+L31+L33+L35+L37+L39+L41+L43+L27+L29</f>
        <v>11.72</v>
      </c>
      <c r="M8" s="348">
        <f>M9+M21+M23+M25+M31+M33+M35+M37+M39+M41+M43+M27+M29</f>
        <v>11.329999999999998</v>
      </c>
      <c r="N8" s="348">
        <f>N9+N21+N23+N25+N31+N33+N35+N37+N39+N41+N43+N27+N29</f>
        <v>11.319999999999999</v>
      </c>
      <c r="O8" s="348">
        <f aca="true" t="shared" si="1" ref="O8:O17">SUM(C8:N8)</f>
        <v>149.5</v>
      </c>
      <c r="P8" s="384"/>
    </row>
    <row r="9" spans="1:16" s="386" customFormat="1" ht="17.25" customHeight="1">
      <c r="A9" s="310" t="s">
        <v>4</v>
      </c>
      <c r="B9" s="310" t="s">
        <v>138</v>
      </c>
      <c r="C9" s="333">
        <f>C10+C17+C18+C11+C12+C13+C14+C15</f>
        <v>6.37</v>
      </c>
      <c r="D9" s="333">
        <f aca="true" t="shared" si="2" ref="D9:N9">D10+D17+D18+D11+D12+D13+D14+D15</f>
        <v>5.38</v>
      </c>
      <c r="E9" s="333">
        <f t="shared" si="2"/>
        <v>5.37</v>
      </c>
      <c r="F9" s="333">
        <f t="shared" si="2"/>
        <v>5.38</v>
      </c>
      <c r="G9" s="333">
        <f t="shared" si="2"/>
        <v>5.37</v>
      </c>
      <c r="H9" s="333">
        <f t="shared" si="2"/>
        <v>5.38</v>
      </c>
      <c r="I9" s="333">
        <f t="shared" si="2"/>
        <v>5.38</v>
      </c>
      <c r="J9" s="333">
        <f t="shared" si="2"/>
        <v>5.37</v>
      </c>
      <c r="K9" s="333">
        <f t="shared" si="2"/>
        <v>5.38</v>
      </c>
      <c r="L9" s="333">
        <f t="shared" si="2"/>
        <v>5.37</v>
      </c>
      <c r="M9" s="333">
        <f t="shared" si="2"/>
        <v>5.38</v>
      </c>
      <c r="N9" s="333">
        <f t="shared" si="2"/>
        <v>5.37</v>
      </c>
      <c r="O9" s="333">
        <f t="shared" si="1"/>
        <v>65.5</v>
      </c>
      <c r="P9" s="385"/>
    </row>
    <row r="10" spans="1:16" s="388" customFormat="1" ht="17.25" customHeight="1">
      <c r="A10" s="352"/>
      <c r="B10" s="353" t="s">
        <v>5</v>
      </c>
      <c r="C10" s="354">
        <v>3.75</v>
      </c>
      <c r="D10" s="354">
        <v>2.75</v>
      </c>
      <c r="E10" s="354">
        <v>2.75</v>
      </c>
      <c r="F10" s="354">
        <v>2.75</v>
      </c>
      <c r="G10" s="354">
        <v>2.75</v>
      </c>
      <c r="H10" s="354">
        <v>2.75</v>
      </c>
      <c r="I10" s="354">
        <v>2.75</v>
      </c>
      <c r="J10" s="354">
        <v>2.75</v>
      </c>
      <c r="K10" s="354">
        <v>2.75</v>
      </c>
      <c r="L10" s="354">
        <v>2.75</v>
      </c>
      <c r="M10" s="354">
        <v>2.75</v>
      </c>
      <c r="N10" s="354">
        <v>2.75</v>
      </c>
      <c r="O10" s="355">
        <f t="shared" si="1"/>
        <v>34</v>
      </c>
      <c r="P10" s="387"/>
    </row>
    <row r="11" spans="1:16" s="388" customFormat="1" ht="17.25" customHeight="1">
      <c r="A11" s="352"/>
      <c r="B11" s="353" t="s">
        <v>168</v>
      </c>
      <c r="C11" s="354">
        <v>0.25</v>
      </c>
      <c r="D11" s="354">
        <v>0.25</v>
      </c>
      <c r="E11" s="354">
        <v>0.25</v>
      </c>
      <c r="F11" s="354">
        <v>0.25</v>
      </c>
      <c r="G11" s="354">
        <v>0.25</v>
      </c>
      <c r="H11" s="354">
        <v>0.25</v>
      </c>
      <c r="I11" s="354">
        <v>0.25</v>
      </c>
      <c r="J11" s="354">
        <v>0.25</v>
      </c>
      <c r="K11" s="354">
        <v>0.25</v>
      </c>
      <c r="L11" s="354">
        <v>0.25</v>
      </c>
      <c r="M11" s="354">
        <v>0.25</v>
      </c>
      <c r="N11" s="354">
        <v>0.25</v>
      </c>
      <c r="O11" s="355">
        <f t="shared" si="1"/>
        <v>3</v>
      </c>
      <c r="P11" s="387"/>
    </row>
    <row r="12" spans="1:16" s="388" customFormat="1" ht="17.25" customHeight="1">
      <c r="A12" s="352"/>
      <c r="B12" s="353" t="s">
        <v>195</v>
      </c>
      <c r="C12" s="354">
        <v>0.25</v>
      </c>
      <c r="D12" s="354">
        <v>0.25</v>
      </c>
      <c r="E12" s="354">
        <v>0.25</v>
      </c>
      <c r="F12" s="354">
        <v>0.25</v>
      </c>
      <c r="G12" s="354">
        <v>0.25</v>
      </c>
      <c r="H12" s="354">
        <v>0.25</v>
      </c>
      <c r="I12" s="354">
        <v>0.25</v>
      </c>
      <c r="J12" s="354">
        <v>0.25</v>
      </c>
      <c r="K12" s="354">
        <v>0.25</v>
      </c>
      <c r="L12" s="354">
        <v>0.25</v>
      </c>
      <c r="M12" s="354">
        <v>0.25</v>
      </c>
      <c r="N12" s="354">
        <v>0.25</v>
      </c>
      <c r="O12" s="355">
        <f t="shared" si="1"/>
        <v>3</v>
      </c>
      <c r="P12" s="387"/>
    </row>
    <row r="13" spans="1:16" s="388" customFormat="1" ht="17.25" customHeight="1">
      <c r="A13" s="352"/>
      <c r="B13" s="353" t="s">
        <v>166</v>
      </c>
      <c r="C13" s="354">
        <v>0.25</v>
      </c>
      <c r="D13" s="354">
        <v>0.25</v>
      </c>
      <c r="E13" s="354">
        <v>0.25</v>
      </c>
      <c r="F13" s="354">
        <v>0.25</v>
      </c>
      <c r="G13" s="354">
        <v>0.25</v>
      </c>
      <c r="H13" s="354">
        <v>0.25</v>
      </c>
      <c r="I13" s="354">
        <v>0.25</v>
      </c>
      <c r="J13" s="354">
        <v>0.25</v>
      </c>
      <c r="K13" s="354">
        <v>0.25</v>
      </c>
      <c r="L13" s="354">
        <v>0.25</v>
      </c>
      <c r="M13" s="354">
        <v>0.25</v>
      </c>
      <c r="N13" s="354">
        <v>0.25</v>
      </c>
      <c r="O13" s="355">
        <f t="shared" si="1"/>
        <v>3</v>
      </c>
      <c r="P13" s="387"/>
    </row>
    <row r="14" spans="1:16" s="388" customFormat="1" ht="17.25" customHeight="1">
      <c r="A14" s="352"/>
      <c r="B14" s="353" t="s">
        <v>167</v>
      </c>
      <c r="C14" s="354">
        <v>0.25</v>
      </c>
      <c r="D14" s="354">
        <v>0.25</v>
      </c>
      <c r="E14" s="354">
        <v>0.25</v>
      </c>
      <c r="F14" s="354">
        <v>0.25</v>
      </c>
      <c r="G14" s="354">
        <v>0.25</v>
      </c>
      <c r="H14" s="354">
        <v>0.25</v>
      </c>
      <c r="I14" s="354">
        <v>0.25</v>
      </c>
      <c r="J14" s="354">
        <v>0.25</v>
      </c>
      <c r="K14" s="354">
        <v>0.25</v>
      </c>
      <c r="L14" s="354">
        <v>0.25</v>
      </c>
      <c r="M14" s="354">
        <v>0.25</v>
      </c>
      <c r="N14" s="354">
        <v>0.25</v>
      </c>
      <c r="O14" s="355">
        <f t="shared" si="1"/>
        <v>3</v>
      </c>
      <c r="P14" s="387"/>
    </row>
    <row r="15" spans="1:16" s="388" customFormat="1" ht="17.25" customHeight="1">
      <c r="A15" s="352"/>
      <c r="B15" s="353" t="s">
        <v>176</v>
      </c>
      <c r="C15" s="354">
        <v>0.25</v>
      </c>
      <c r="D15" s="354">
        <v>0.25</v>
      </c>
      <c r="E15" s="354">
        <v>0.25</v>
      </c>
      <c r="F15" s="354">
        <v>0.25</v>
      </c>
      <c r="G15" s="354">
        <v>0.25</v>
      </c>
      <c r="H15" s="354">
        <v>0.25</v>
      </c>
      <c r="I15" s="354">
        <v>0.25</v>
      </c>
      <c r="J15" s="354">
        <v>0.25</v>
      </c>
      <c r="K15" s="354">
        <v>0.25</v>
      </c>
      <c r="L15" s="354">
        <v>0.25</v>
      </c>
      <c r="M15" s="354">
        <v>0.25</v>
      </c>
      <c r="N15" s="354">
        <v>0.25</v>
      </c>
      <c r="O15" s="355">
        <f t="shared" si="1"/>
        <v>3</v>
      </c>
      <c r="P15" s="387"/>
    </row>
    <row r="16" spans="1:15" s="389" customFormat="1" ht="17.25" customHeight="1">
      <c r="A16" s="356"/>
      <c r="B16" s="357" t="s">
        <v>132</v>
      </c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9">
        <f t="shared" si="1"/>
        <v>0</v>
      </c>
    </row>
    <row r="17" spans="1:39" s="392" customFormat="1" ht="17.25" customHeight="1">
      <c r="A17" s="352"/>
      <c r="B17" s="360" t="s">
        <v>126</v>
      </c>
      <c r="C17" s="340">
        <v>1</v>
      </c>
      <c r="D17" s="340">
        <v>1</v>
      </c>
      <c r="E17" s="340">
        <v>1</v>
      </c>
      <c r="F17" s="340">
        <v>1</v>
      </c>
      <c r="G17" s="340">
        <v>1</v>
      </c>
      <c r="H17" s="340">
        <v>1</v>
      </c>
      <c r="I17" s="340">
        <v>1</v>
      </c>
      <c r="J17" s="340">
        <v>1</v>
      </c>
      <c r="K17" s="340">
        <v>1</v>
      </c>
      <c r="L17" s="340">
        <v>1</v>
      </c>
      <c r="M17" s="340">
        <v>1</v>
      </c>
      <c r="N17" s="340">
        <v>1</v>
      </c>
      <c r="O17" s="361">
        <f t="shared" si="1"/>
        <v>12</v>
      </c>
      <c r="P17" s="390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</row>
    <row r="18" spans="1:16" s="391" customFormat="1" ht="17.25" customHeight="1">
      <c r="A18" s="352"/>
      <c r="B18" s="309" t="s">
        <v>160</v>
      </c>
      <c r="C18" s="340">
        <v>0.37</v>
      </c>
      <c r="D18" s="340">
        <v>0.38</v>
      </c>
      <c r="E18" s="340">
        <v>0.37</v>
      </c>
      <c r="F18" s="340">
        <v>0.38</v>
      </c>
      <c r="G18" s="340">
        <v>0.37</v>
      </c>
      <c r="H18" s="340">
        <v>0.38</v>
      </c>
      <c r="I18" s="340">
        <v>0.38</v>
      </c>
      <c r="J18" s="340">
        <v>0.37</v>
      </c>
      <c r="K18" s="340">
        <v>0.38</v>
      </c>
      <c r="L18" s="340">
        <v>0.37</v>
      </c>
      <c r="M18" s="340">
        <v>0.38</v>
      </c>
      <c r="N18" s="340">
        <v>0.37</v>
      </c>
      <c r="O18" s="361">
        <f>C18+D18+E18+F18+G18+H18+I18+J18+K18+L18+M18+N18</f>
        <v>4.5</v>
      </c>
      <c r="P18" s="390"/>
    </row>
    <row r="19" spans="1:15" ht="17.25" customHeight="1">
      <c r="A19" s="310" t="s">
        <v>6</v>
      </c>
      <c r="B19" s="310" t="s">
        <v>153</v>
      </c>
      <c r="C19" s="333">
        <f aca="true" t="shared" si="3" ref="C19:N21">+C20</f>
        <v>0.35</v>
      </c>
      <c r="D19" s="333">
        <f t="shared" si="3"/>
        <v>0.35</v>
      </c>
      <c r="E19" s="333">
        <f t="shared" si="3"/>
        <v>0.35</v>
      </c>
      <c r="F19" s="333">
        <f t="shared" si="3"/>
        <v>0.35</v>
      </c>
      <c r="G19" s="333">
        <f t="shared" si="3"/>
        <v>0.35</v>
      </c>
      <c r="H19" s="333">
        <f t="shared" si="3"/>
        <v>0.35</v>
      </c>
      <c r="I19" s="333">
        <f t="shared" si="3"/>
        <v>0.35</v>
      </c>
      <c r="J19" s="333">
        <f t="shared" si="3"/>
        <v>0.35</v>
      </c>
      <c r="K19" s="333">
        <f t="shared" si="3"/>
        <v>0.35</v>
      </c>
      <c r="L19" s="333">
        <f t="shared" si="3"/>
        <v>0.35</v>
      </c>
      <c r="M19" s="333">
        <f t="shared" si="3"/>
        <v>0.35</v>
      </c>
      <c r="N19" s="333">
        <f t="shared" si="3"/>
        <v>0.35</v>
      </c>
      <c r="O19" s="333">
        <f>+C19+D19+E19+F19+G19+H19+I19+J19+K19+L19+M19+N19</f>
        <v>4.2</v>
      </c>
    </row>
    <row r="20" spans="1:15" ht="17.25" customHeight="1">
      <c r="A20" s="362"/>
      <c r="B20" s="309" t="s">
        <v>46</v>
      </c>
      <c r="C20" s="331">
        <v>0.35</v>
      </c>
      <c r="D20" s="331">
        <v>0.35</v>
      </c>
      <c r="E20" s="331">
        <v>0.35</v>
      </c>
      <c r="F20" s="331">
        <v>0.35</v>
      </c>
      <c r="G20" s="331">
        <v>0.35</v>
      </c>
      <c r="H20" s="331">
        <v>0.35</v>
      </c>
      <c r="I20" s="331">
        <v>0.35</v>
      </c>
      <c r="J20" s="331">
        <v>0.35</v>
      </c>
      <c r="K20" s="331">
        <v>0.35</v>
      </c>
      <c r="L20" s="331">
        <v>0.35</v>
      </c>
      <c r="M20" s="331">
        <v>0.35</v>
      </c>
      <c r="N20" s="331">
        <v>0.35</v>
      </c>
      <c r="O20" s="344">
        <f>+C20+D20+E20+F20+G20+H20+I20+J20+K20+L20+M20+N20</f>
        <v>4.2</v>
      </c>
    </row>
    <row r="21" spans="1:15" ht="17.25" customHeight="1">
      <c r="A21" s="310" t="s">
        <v>7</v>
      </c>
      <c r="B21" s="310" t="s">
        <v>146</v>
      </c>
      <c r="C21" s="333">
        <f t="shared" si="3"/>
        <v>0.7</v>
      </c>
      <c r="D21" s="333">
        <f t="shared" si="3"/>
        <v>0.6</v>
      </c>
      <c r="E21" s="333">
        <f t="shared" si="3"/>
        <v>0.6</v>
      </c>
      <c r="F21" s="333">
        <f t="shared" si="3"/>
        <v>0.7</v>
      </c>
      <c r="G21" s="333">
        <f t="shared" si="3"/>
        <v>0.7</v>
      </c>
      <c r="H21" s="333">
        <f t="shared" si="3"/>
        <v>0.6</v>
      </c>
      <c r="I21" s="333">
        <f t="shared" si="3"/>
        <v>0.6</v>
      </c>
      <c r="J21" s="333">
        <f t="shared" si="3"/>
        <v>0.6</v>
      </c>
      <c r="K21" s="333">
        <f t="shared" si="3"/>
        <v>0.7</v>
      </c>
      <c r="L21" s="333">
        <f t="shared" si="3"/>
        <v>0.7</v>
      </c>
      <c r="M21" s="333">
        <f t="shared" si="3"/>
        <v>0.6</v>
      </c>
      <c r="N21" s="333">
        <f t="shared" si="3"/>
        <v>0.6</v>
      </c>
      <c r="O21" s="333">
        <f aca="true" t="shared" si="4" ref="O21:O41">+C21+D21+E21+F21+G21+H21+I21+J21+K21+L21+M21+N21</f>
        <v>7.699999999999999</v>
      </c>
    </row>
    <row r="22" spans="1:15" ht="17.25" customHeight="1">
      <c r="A22" s="362"/>
      <c r="B22" s="309" t="s">
        <v>5</v>
      </c>
      <c r="C22" s="363">
        <v>0.7</v>
      </c>
      <c r="D22" s="363">
        <v>0.6</v>
      </c>
      <c r="E22" s="363">
        <v>0.6</v>
      </c>
      <c r="F22" s="363">
        <v>0.7</v>
      </c>
      <c r="G22" s="363">
        <v>0.7</v>
      </c>
      <c r="H22" s="363">
        <v>0.6</v>
      </c>
      <c r="I22" s="363">
        <v>0.6</v>
      </c>
      <c r="J22" s="363">
        <v>0.6</v>
      </c>
      <c r="K22" s="363">
        <v>0.7</v>
      </c>
      <c r="L22" s="363">
        <v>0.7</v>
      </c>
      <c r="M22" s="363">
        <v>0.6</v>
      </c>
      <c r="N22" s="363">
        <v>0.6</v>
      </c>
      <c r="O22" s="344">
        <f t="shared" si="4"/>
        <v>7.699999999999999</v>
      </c>
    </row>
    <row r="23" spans="1:16" s="394" customFormat="1" ht="17.25" customHeight="1">
      <c r="A23" s="364" t="s">
        <v>8</v>
      </c>
      <c r="B23" s="310" t="s">
        <v>139</v>
      </c>
      <c r="C23" s="365">
        <f aca="true" t="shared" si="5" ref="C23:N23">+C24</f>
        <v>0.7</v>
      </c>
      <c r="D23" s="365">
        <f t="shared" si="5"/>
        <v>0.6</v>
      </c>
      <c r="E23" s="365">
        <f t="shared" si="5"/>
        <v>0.6</v>
      </c>
      <c r="F23" s="365">
        <f t="shared" si="5"/>
        <v>0.7</v>
      </c>
      <c r="G23" s="365">
        <f t="shared" si="5"/>
        <v>0.7</v>
      </c>
      <c r="H23" s="365">
        <f t="shared" si="5"/>
        <v>0.6</v>
      </c>
      <c r="I23" s="365">
        <f t="shared" si="5"/>
        <v>0.6</v>
      </c>
      <c r="J23" s="365">
        <f t="shared" si="5"/>
        <v>0.6</v>
      </c>
      <c r="K23" s="365">
        <f t="shared" si="5"/>
        <v>0.7</v>
      </c>
      <c r="L23" s="365">
        <f t="shared" si="5"/>
        <v>0.7</v>
      </c>
      <c r="M23" s="365">
        <f t="shared" si="5"/>
        <v>0.7</v>
      </c>
      <c r="N23" s="365">
        <f t="shared" si="5"/>
        <v>0.6</v>
      </c>
      <c r="O23" s="365">
        <f t="shared" si="4"/>
        <v>7.8</v>
      </c>
      <c r="P23" s="393"/>
    </row>
    <row r="24" spans="1:16" s="394" customFormat="1" ht="17.25" customHeight="1">
      <c r="A24" s="352"/>
      <c r="B24" s="353" t="s">
        <v>5</v>
      </c>
      <c r="C24" s="366">
        <v>0.7</v>
      </c>
      <c r="D24" s="366">
        <v>0.6</v>
      </c>
      <c r="E24" s="366">
        <v>0.6</v>
      </c>
      <c r="F24" s="366">
        <v>0.7</v>
      </c>
      <c r="G24" s="366">
        <v>0.7</v>
      </c>
      <c r="H24" s="366">
        <v>0.6</v>
      </c>
      <c r="I24" s="366">
        <v>0.6</v>
      </c>
      <c r="J24" s="366">
        <v>0.6</v>
      </c>
      <c r="K24" s="366">
        <v>0.7</v>
      </c>
      <c r="L24" s="366">
        <v>0.7</v>
      </c>
      <c r="M24" s="366">
        <v>0.7</v>
      </c>
      <c r="N24" s="366">
        <v>0.6</v>
      </c>
      <c r="O24" s="361">
        <f>+C24+D24+E24+F24+G24+H24+I24+J24+K24+L24+M24+N24</f>
        <v>7.8</v>
      </c>
      <c r="P24" s="393"/>
    </row>
    <row r="25" spans="1:15" ht="17.25" customHeight="1">
      <c r="A25" s="310" t="s">
        <v>9</v>
      </c>
      <c r="B25" s="310" t="s">
        <v>147</v>
      </c>
      <c r="C25" s="333">
        <f aca="true" t="shared" si="6" ref="C25:N25">+C26</f>
        <v>0.7</v>
      </c>
      <c r="D25" s="333">
        <f t="shared" si="6"/>
        <v>0.6</v>
      </c>
      <c r="E25" s="333">
        <f t="shared" si="6"/>
        <v>0.6</v>
      </c>
      <c r="F25" s="333">
        <f t="shared" si="6"/>
        <v>0.7</v>
      </c>
      <c r="G25" s="333">
        <f t="shared" si="6"/>
        <v>0.7</v>
      </c>
      <c r="H25" s="333">
        <f t="shared" si="6"/>
        <v>0.6</v>
      </c>
      <c r="I25" s="333">
        <f t="shared" si="6"/>
        <v>0.6</v>
      </c>
      <c r="J25" s="333">
        <f t="shared" si="6"/>
        <v>0.6</v>
      </c>
      <c r="K25" s="333">
        <f t="shared" si="6"/>
        <v>0.7</v>
      </c>
      <c r="L25" s="333">
        <f t="shared" si="6"/>
        <v>0.7</v>
      </c>
      <c r="M25" s="333">
        <f t="shared" si="6"/>
        <v>0.7</v>
      </c>
      <c r="N25" s="333">
        <f t="shared" si="6"/>
        <v>0.6</v>
      </c>
      <c r="O25" s="333">
        <f t="shared" si="4"/>
        <v>7.8</v>
      </c>
    </row>
    <row r="26" spans="1:15" ht="17.25" customHeight="1">
      <c r="A26" s="367"/>
      <c r="B26" s="309" t="s">
        <v>5</v>
      </c>
      <c r="C26" s="331">
        <v>0.7</v>
      </c>
      <c r="D26" s="331">
        <v>0.6</v>
      </c>
      <c r="E26" s="331">
        <v>0.6</v>
      </c>
      <c r="F26" s="331">
        <v>0.7</v>
      </c>
      <c r="G26" s="332">
        <v>0.7</v>
      </c>
      <c r="H26" s="331">
        <v>0.6</v>
      </c>
      <c r="I26" s="331">
        <v>0.6</v>
      </c>
      <c r="J26" s="331">
        <v>0.6</v>
      </c>
      <c r="K26" s="331">
        <v>0.7</v>
      </c>
      <c r="L26" s="331">
        <v>0.7</v>
      </c>
      <c r="M26" s="331">
        <v>0.7</v>
      </c>
      <c r="N26" s="331">
        <v>0.6</v>
      </c>
      <c r="O26" s="344">
        <f t="shared" si="4"/>
        <v>7.8</v>
      </c>
    </row>
    <row r="27" spans="1:15" ht="17.25" customHeight="1">
      <c r="A27" s="461" t="s">
        <v>11</v>
      </c>
      <c r="B27" s="310" t="s">
        <v>177</v>
      </c>
      <c r="C27" s="333">
        <f aca="true" t="shared" si="7" ref="C27:N27">+C28</f>
        <v>0.25</v>
      </c>
      <c r="D27" s="333">
        <f t="shared" si="7"/>
        <v>0.25</v>
      </c>
      <c r="E27" s="333">
        <f t="shared" si="7"/>
        <v>0.25</v>
      </c>
      <c r="F27" s="333">
        <f t="shared" si="7"/>
        <v>0.25</v>
      </c>
      <c r="G27" s="333">
        <f t="shared" si="7"/>
        <v>0.25</v>
      </c>
      <c r="H27" s="333">
        <f t="shared" si="7"/>
        <v>0.25</v>
      </c>
      <c r="I27" s="333">
        <f t="shared" si="7"/>
        <v>0.25</v>
      </c>
      <c r="J27" s="333">
        <f t="shared" si="7"/>
        <v>0.25</v>
      </c>
      <c r="K27" s="333">
        <f t="shared" si="7"/>
        <v>0.25</v>
      </c>
      <c r="L27" s="333">
        <f t="shared" si="7"/>
        <v>0.25</v>
      </c>
      <c r="M27" s="333">
        <f t="shared" si="7"/>
        <v>0.25</v>
      </c>
      <c r="N27" s="333">
        <f t="shared" si="7"/>
        <v>0.25</v>
      </c>
      <c r="O27" s="333">
        <f t="shared" si="4"/>
        <v>3</v>
      </c>
    </row>
    <row r="28" spans="1:15" ht="17.25" customHeight="1">
      <c r="A28" s="367"/>
      <c r="B28" s="309" t="s">
        <v>46</v>
      </c>
      <c r="C28" s="331">
        <v>0.25</v>
      </c>
      <c r="D28" s="331">
        <v>0.25</v>
      </c>
      <c r="E28" s="331">
        <v>0.25</v>
      </c>
      <c r="F28" s="331">
        <v>0.25</v>
      </c>
      <c r="G28" s="331">
        <v>0.25</v>
      </c>
      <c r="H28" s="331">
        <v>0.25</v>
      </c>
      <c r="I28" s="331">
        <v>0.25</v>
      </c>
      <c r="J28" s="331">
        <v>0.25</v>
      </c>
      <c r="K28" s="331">
        <v>0.25</v>
      </c>
      <c r="L28" s="331">
        <v>0.25</v>
      </c>
      <c r="M28" s="331">
        <v>0.25</v>
      </c>
      <c r="N28" s="331">
        <v>0.25</v>
      </c>
      <c r="O28" s="344">
        <f t="shared" si="4"/>
        <v>3</v>
      </c>
    </row>
    <row r="29" spans="1:15" ht="17.25" customHeight="1">
      <c r="A29" s="461" t="s">
        <v>13</v>
      </c>
      <c r="B29" s="310" t="s">
        <v>157</v>
      </c>
      <c r="C29" s="333">
        <f aca="true" t="shared" si="8" ref="C29:N29">+C30</f>
        <v>0.25</v>
      </c>
      <c r="D29" s="333">
        <f t="shared" si="8"/>
        <v>0.25</v>
      </c>
      <c r="E29" s="333">
        <f t="shared" si="8"/>
        <v>0.25</v>
      </c>
      <c r="F29" s="333">
        <f t="shared" si="8"/>
        <v>0.25</v>
      </c>
      <c r="G29" s="333">
        <f t="shared" si="8"/>
        <v>0.25</v>
      </c>
      <c r="H29" s="333">
        <f t="shared" si="8"/>
        <v>0.25</v>
      </c>
      <c r="I29" s="333">
        <f t="shared" si="8"/>
        <v>0.25</v>
      </c>
      <c r="J29" s="333">
        <f t="shared" si="8"/>
        <v>0.25</v>
      </c>
      <c r="K29" s="333">
        <f t="shared" si="8"/>
        <v>0.25</v>
      </c>
      <c r="L29" s="333">
        <f t="shared" si="8"/>
        <v>0.25</v>
      </c>
      <c r="M29" s="333">
        <f t="shared" si="8"/>
        <v>0.25</v>
      </c>
      <c r="N29" s="333">
        <f t="shared" si="8"/>
        <v>0.25</v>
      </c>
      <c r="O29" s="333">
        <f t="shared" si="4"/>
        <v>3</v>
      </c>
    </row>
    <row r="30" spans="1:15" ht="17.25" customHeight="1">
      <c r="A30" s="367"/>
      <c r="B30" s="309" t="s">
        <v>5</v>
      </c>
      <c r="C30" s="331">
        <v>0.25</v>
      </c>
      <c r="D30" s="331">
        <v>0.25</v>
      </c>
      <c r="E30" s="331">
        <v>0.25</v>
      </c>
      <c r="F30" s="331">
        <v>0.25</v>
      </c>
      <c r="G30" s="331">
        <v>0.25</v>
      </c>
      <c r="H30" s="331">
        <v>0.25</v>
      </c>
      <c r="I30" s="331">
        <v>0.25</v>
      </c>
      <c r="J30" s="331">
        <v>0.25</v>
      </c>
      <c r="K30" s="331">
        <v>0.25</v>
      </c>
      <c r="L30" s="331">
        <v>0.25</v>
      </c>
      <c r="M30" s="331">
        <v>0.25</v>
      </c>
      <c r="N30" s="331">
        <v>0.25</v>
      </c>
      <c r="O30" s="344">
        <f t="shared" si="4"/>
        <v>3</v>
      </c>
    </row>
    <row r="31" spans="1:15" ht="17.25" customHeight="1">
      <c r="A31" s="310" t="s">
        <v>14</v>
      </c>
      <c r="B31" s="310" t="s">
        <v>154</v>
      </c>
      <c r="C31" s="333">
        <f aca="true" t="shared" si="9" ref="C31:N31">+C32</f>
        <v>0.7</v>
      </c>
      <c r="D31" s="333">
        <f t="shared" si="9"/>
        <v>0.6</v>
      </c>
      <c r="E31" s="333">
        <f t="shared" si="9"/>
        <v>0.7</v>
      </c>
      <c r="F31" s="333">
        <f t="shared" si="9"/>
        <v>0.8</v>
      </c>
      <c r="G31" s="333">
        <f t="shared" si="9"/>
        <v>0.8</v>
      </c>
      <c r="H31" s="333">
        <f t="shared" si="9"/>
        <v>0.7</v>
      </c>
      <c r="I31" s="333">
        <f t="shared" si="9"/>
        <v>0.7</v>
      </c>
      <c r="J31" s="333">
        <f t="shared" si="9"/>
        <v>0.7</v>
      </c>
      <c r="K31" s="333">
        <f t="shared" si="9"/>
        <v>0.8</v>
      </c>
      <c r="L31" s="333">
        <f t="shared" si="9"/>
        <v>0.8</v>
      </c>
      <c r="M31" s="333">
        <f t="shared" si="9"/>
        <v>0.8</v>
      </c>
      <c r="N31" s="333">
        <f t="shared" si="9"/>
        <v>0.7</v>
      </c>
      <c r="O31" s="333">
        <f t="shared" si="4"/>
        <v>8.799999999999999</v>
      </c>
    </row>
    <row r="32" spans="1:15" ht="17.25" customHeight="1">
      <c r="A32" s="362"/>
      <c r="B32" s="309" t="s">
        <v>46</v>
      </c>
      <c r="C32" s="363">
        <v>0.7</v>
      </c>
      <c r="D32" s="363">
        <v>0.6</v>
      </c>
      <c r="E32" s="363">
        <v>0.7</v>
      </c>
      <c r="F32" s="363">
        <v>0.8</v>
      </c>
      <c r="G32" s="363">
        <v>0.8</v>
      </c>
      <c r="H32" s="363">
        <v>0.7</v>
      </c>
      <c r="I32" s="363">
        <v>0.7</v>
      </c>
      <c r="J32" s="363">
        <v>0.7</v>
      </c>
      <c r="K32" s="363">
        <v>0.8</v>
      </c>
      <c r="L32" s="363">
        <v>0.8</v>
      </c>
      <c r="M32" s="363">
        <v>0.8</v>
      </c>
      <c r="N32" s="363">
        <v>0.7</v>
      </c>
      <c r="O32" s="344">
        <f t="shared" si="4"/>
        <v>8.799999999999999</v>
      </c>
    </row>
    <row r="33" spans="1:15" ht="17.25" customHeight="1">
      <c r="A33" s="310" t="s">
        <v>16</v>
      </c>
      <c r="B33" s="310" t="s">
        <v>140</v>
      </c>
      <c r="C33" s="333">
        <f aca="true" t="shared" si="10" ref="C33:N33">+C34</f>
        <v>0.8</v>
      </c>
      <c r="D33" s="333">
        <f t="shared" si="10"/>
        <v>0.7</v>
      </c>
      <c r="E33" s="333">
        <f t="shared" si="10"/>
        <v>0.7</v>
      </c>
      <c r="F33" s="333">
        <f t="shared" si="10"/>
        <v>0.8</v>
      </c>
      <c r="G33" s="333">
        <f t="shared" si="10"/>
        <v>0.7</v>
      </c>
      <c r="H33" s="333">
        <f t="shared" si="10"/>
        <v>0.7</v>
      </c>
      <c r="I33" s="333">
        <f t="shared" si="10"/>
        <v>0.7</v>
      </c>
      <c r="J33" s="333">
        <f t="shared" si="10"/>
        <v>0.7</v>
      </c>
      <c r="K33" s="333">
        <f t="shared" si="10"/>
        <v>0.8</v>
      </c>
      <c r="L33" s="333">
        <f t="shared" si="10"/>
        <v>0.8</v>
      </c>
      <c r="M33" s="333">
        <f t="shared" si="10"/>
        <v>0.7</v>
      </c>
      <c r="N33" s="333">
        <f t="shared" si="10"/>
        <v>0.8</v>
      </c>
      <c r="O33" s="333">
        <f t="shared" si="4"/>
        <v>8.9</v>
      </c>
    </row>
    <row r="34" spans="1:15" ht="17.25" customHeight="1">
      <c r="A34" s="367"/>
      <c r="B34" s="309" t="s">
        <v>5</v>
      </c>
      <c r="C34" s="363">
        <v>0.8</v>
      </c>
      <c r="D34" s="363">
        <v>0.7</v>
      </c>
      <c r="E34" s="363">
        <v>0.7</v>
      </c>
      <c r="F34" s="363">
        <v>0.8</v>
      </c>
      <c r="G34" s="363">
        <v>0.7</v>
      </c>
      <c r="H34" s="363">
        <v>0.7</v>
      </c>
      <c r="I34" s="363">
        <v>0.7</v>
      </c>
      <c r="J34" s="363">
        <v>0.7</v>
      </c>
      <c r="K34" s="363">
        <v>0.8</v>
      </c>
      <c r="L34" s="363">
        <v>0.8</v>
      </c>
      <c r="M34" s="363">
        <v>0.7</v>
      </c>
      <c r="N34" s="363">
        <v>0.8</v>
      </c>
      <c r="O34" s="344">
        <f>+C34+D34+E34+F34+G34+H34+I34+J34+K34+L34+M34+N34</f>
        <v>8.9</v>
      </c>
    </row>
    <row r="35" spans="1:15" ht="17.25" customHeight="1">
      <c r="A35" s="310" t="s">
        <v>18</v>
      </c>
      <c r="B35" s="310" t="s">
        <v>149</v>
      </c>
      <c r="C35" s="333">
        <f>+C36</f>
        <v>0.45</v>
      </c>
      <c r="D35" s="333">
        <f aca="true" t="shared" si="11" ref="D35:N35">+D36</f>
        <v>0.45</v>
      </c>
      <c r="E35" s="333">
        <f t="shared" si="11"/>
        <v>0.45</v>
      </c>
      <c r="F35" s="333">
        <f t="shared" si="11"/>
        <v>0.45</v>
      </c>
      <c r="G35" s="333">
        <f t="shared" si="11"/>
        <v>0.45</v>
      </c>
      <c r="H35" s="333">
        <f t="shared" si="11"/>
        <v>0.45</v>
      </c>
      <c r="I35" s="333">
        <f t="shared" si="11"/>
        <v>0.45</v>
      </c>
      <c r="J35" s="333">
        <f t="shared" si="11"/>
        <v>0.45</v>
      </c>
      <c r="K35" s="333">
        <f t="shared" si="11"/>
        <v>0.45</v>
      </c>
      <c r="L35" s="333">
        <f t="shared" si="11"/>
        <v>0.45</v>
      </c>
      <c r="M35" s="333">
        <f t="shared" si="11"/>
        <v>0.45</v>
      </c>
      <c r="N35" s="333">
        <f t="shared" si="11"/>
        <v>0.45</v>
      </c>
      <c r="O35" s="333">
        <f t="shared" si="4"/>
        <v>5.400000000000001</v>
      </c>
    </row>
    <row r="36" spans="1:15" ht="17.25" customHeight="1">
      <c r="A36" s="367"/>
      <c r="B36" s="309" t="s">
        <v>49</v>
      </c>
      <c r="C36" s="331">
        <v>0.45</v>
      </c>
      <c r="D36" s="331">
        <v>0.45</v>
      </c>
      <c r="E36" s="331">
        <v>0.45</v>
      </c>
      <c r="F36" s="331">
        <v>0.45</v>
      </c>
      <c r="G36" s="331">
        <v>0.45</v>
      </c>
      <c r="H36" s="331">
        <v>0.45</v>
      </c>
      <c r="I36" s="331">
        <v>0.45</v>
      </c>
      <c r="J36" s="331">
        <v>0.45</v>
      </c>
      <c r="K36" s="331">
        <v>0.45</v>
      </c>
      <c r="L36" s="331">
        <v>0.45</v>
      </c>
      <c r="M36" s="331">
        <v>0.45</v>
      </c>
      <c r="N36" s="331">
        <v>0.45</v>
      </c>
      <c r="O36" s="344">
        <f t="shared" si="4"/>
        <v>5.400000000000001</v>
      </c>
    </row>
    <row r="37" spans="1:15" ht="17.25" customHeight="1">
      <c r="A37" s="310" t="s">
        <v>19</v>
      </c>
      <c r="B37" s="310" t="s">
        <v>141</v>
      </c>
      <c r="C37" s="333">
        <f aca="true" t="shared" si="12" ref="C37:N37">+C38</f>
        <v>0.3</v>
      </c>
      <c r="D37" s="333">
        <f t="shared" si="12"/>
        <v>0.3</v>
      </c>
      <c r="E37" s="333">
        <f t="shared" si="12"/>
        <v>0.3</v>
      </c>
      <c r="F37" s="333">
        <f t="shared" si="12"/>
        <v>0.3</v>
      </c>
      <c r="G37" s="333">
        <f t="shared" si="12"/>
        <v>0.3</v>
      </c>
      <c r="H37" s="333">
        <f t="shared" si="12"/>
        <v>0.3</v>
      </c>
      <c r="I37" s="333">
        <f t="shared" si="12"/>
        <v>0.3</v>
      </c>
      <c r="J37" s="333">
        <f t="shared" si="12"/>
        <v>0.3</v>
      </c>
      <c r="K37" s="333">
        <f t="shared" si="12"/>
        <v>0.3</v>
      </c>
      <c r="L37" s="333">
        <f t="shared" si="12"/>
        <v>0.3</v>
      </c>
      <c r="M37" s="333">
        <f t="shared" si="12"/>
        <v>0.3</v>
      </c>
      <c r="N37" s="333">
        <f t="shared" si="12"/>
        <v>0.3</v>
      </c>
      <c r="O37" s="333">
        <f t="shared" si="4"/>
        <v>3.599999999999999</v>
      </c>
    </row>
    <row r="38" spans="1:15" ht="17.25" customHeight="1">
      <c r="A38" s="367"/>
      <c r="B38" s="309" t="s">
        <v>5</v>
      </c>
      <c r="C38" s="331">
        <v>0.3</v>
      </c>
      <c r="D38" s="331">
        <v>0.3</v>
      </c>
      <c r="E38" s="331">
        <v>0.3</v>
      </c>
      <c r="F38" s="331">
        <v>0.3</v>
      </c>
      <c r="G38" s="331">
        <v>0.3</v>
      </c>
      <c r="H38" s="331">
        <v>0.3</v>
      </c>
      <c r="I38" s="331">
        <v>0.3</v>
      </c>
      <c r="J38" s="331">
        <v>0.3</v>
      </c>
      <c r="K38" s="331">
        <v>0.3</v>
      </c>
      <c r="L38" s="331">
        <v>0.3</v>
      </c>
      <c r="M38" s="331">
        <v>0.3</v>
      </c>
      <c r="N38" s="331">
        <v>0.3</v>
      </c>
      <c r="O38" s="344">
        <f>+C38+D38+E38+F38+G38+H38+I38+J38+K38+L38+M38+N38</f>
        <v>3.599999999999999</v>
      </c>
    </row>
    <row r="39" spans="1:15" ht="17.25" customHeight="1">
      <c r="A39" s="310" t="s">
        <v>20</v>
      </c>
      <c r="B39" s="310" t="s">
        <v>106</v>
      </c>
      <c r="C39" s="333">
        <f aca="true" t="shared" si="13" ref="C39:N39">+C40</f>
        <v>0.7</v>
      </c>
      <c r="D39" s="333">
        <f t="shared" si="13"/>
        <v>0.6</v>
      </c>
      <c r="E39" s="333">
        <f t="shared" si="13"/>
        <v>0.6</v>
      </c>
      <c r="F39" s="333">
        <f t="shared" si="13"/>
        <v>0.7</v>
      </c>
      <c r="G39" s="333">
        <f t="shared" si="13"/>
        <v>0.7</v>
      </c>
      <c r="H39" s="333">
        <f t="shared" si="13"/>
        <v>0.6</v>
      </c>
      <c r="I39" s="333">
        <f t="shared" si="13"/>
        <v>0.6</v>
      </c>
      <c r="J39" s="333">
        <f t="shared" si="13"/>
        <v>0.6</v>
      </c>
      <c r="K39" s="333">
        <f t="shared" si="13"/>
        <v>0.7</v>
      </c>
      <c r="L39" s="333">
        <f t="shared" si="13"/>
        <v>0.7</v>
      </c>
      <c r="M39" s="333">
        <f t="shared" si="13"/>
        <v>0.6</v>
      </c>
      <c r="N39" s="333">
        <f t="shared" si="13"/>
        <v>0.7</v>
      </c>
      <c r="O39" s="333">
        <f t="shared" si="4"/>
        <v>7.8</v>
      </c>
    </row>
    <row r="40" spans="1:15" ht="17.25" customHeight="1">
      <c r="A40" s="367"/>
      <c r="B40" s="309" t="s">
        <v>5</v>
      </c>
      <c r="C40" s="363">
        <v>0.7</v>
      </c>
      <c r="D40" s="363">
        <v>0.6</v>
      </c>
      <c r="E40" s="363">
        <v>0.6</v>
      </c>
      <c r="F40" s="363">
        <v>0.7</v>
      </c>
      <c r="G40" s="363">
        <v>0.7</v>
      </c>
      <c r="H40" s="363">
        <v>0.6</v>
      </c>
      <c r="I40" s="363">
        <v>0.6</v>
      </c>
      <c r="J40" s="363">
        <v>0.6</v>
      </c>
      <c r="K40" s="363">
        <v>0.7</v>
      </c>
      <c r="L40" s="363">
        <v>0.7</v>
      </c>
      <c r="M40" s="363">
        <v>0.6</v>
      </c>
      <c r="N40" s="363">
        <v>0.7</v>
      </c>
      <c r="O40" s="344">
        <f t="shared" si="4"/>
        <v>7.8</v>
      </c>
    </row>
    <row r="41" spans="1:15" ht="17.25" customHeight="1">
      <c r="A41" s="310" t="s">
        <v>21</v>
      </c>
      <c r="B41" s="310" t="s">
        <v>143</v>
      </c>
      <c r="C41" s="333">
        <f aca="true" t="shared" si="14" ref="C41:N41">SUM(C42:C42)</f>
        <v>0.8</v>
      </c>
      <c r="D41" s="333">
        <f t="shared" si="14"/>
        <v>0.7</v>
      </c>
      <c r="E41" s="333">
        <f t="shared" si="14"/>
        <v>0.7</v>
      </c>
      <c r="F41" s="333">
        <f t="shared" si="14"/>
        <v>0.8</v>
      </c>
      <c r="G41" s="333">
        <f t="shared" si="14"/>
        <v>0.6</v>
      </c>
      <c r="H41" s="333">
        <f t="shared" si="14"/>
        <v>0.6</v>
      </c>
      <c r="I41" s="333">
        <f t="shared" si="14"/>
        <v>0.7</v>
      </c>
      <c r="J41" s="333">
        <f t="shared" si="14"/>
        <v>0.6</v>
      </c>
      <c r="K41" s="333">
        <f t="shared" si="14"/>
        <v>0.7</v>
      </c>
      <c r="L41" s="333">
        <f t="shared" si="14"/>
        <v>0.7</v>
      </c>
      <c r="M41" s="333">
        <f t="shared" si="14"/>
        <v>0.6</v>
      </c>
      <c r="N41" s="333">
        <f t="shared" si="14"/>
        <v>0.7</v>
      </c>
      <c r="O41" s="333">
        <f t="shared" si="4"/>
        <v>8.2</v>
      </c>
    </row>
    <row r="42" spans="1:15" ht="17.25" customHeight="1">
      <c r="A42" s="367"/>
      <c r="B42" s="309" t="s">
        <v>5</v>
      </c>
      <c r="C42" s="363">
        <v>0.8</v>
      </c>
      <c r="D42" s="363">
        <v>0.7</v>
      </c>
      <c r="E42" s="363">
        <v>0.7</v>
      </c>
      <c r="F42" s="363">
        <v>0.8</v>
      </c>
      <c r="G42" s="363">
        <v>0.6</v>
      </c>
      <c r="H42" s="363">
        <v>0.6</v>
      </c>
      <c r="I42" s="363">
        <v>0.7</v>
      </c>
      <c r="J42" s="363">
        <v>0.6</v>
      </c>
      <c r="K42" s="363">
        <v>0.7</v>
      </c>
      <c r="L42" s="363">
        <v>0.7</v>
      </c>
      <c r="M42" s="363">
        <v>0.6</v>
      </c>
      <c r="N42" s="363">
        <v>0.7</v>
      </c>
      <c r="O42" s="344">
        <v>0.8</v>
      </c>
    </row>
    <row r="43" spans="1:15" ht="17.25" customHeight="1">
      <c r="A43" s="310" t="s">
        <v>105</v>
      </c>
      <c r="B43" s="310" t="s">
        <v>148</v>
      </c>
      <c r="C43" s="333">
        <f aca="true" t="shared" si="15" ref="C43:N43">+C44</f>
        <v>1.5</v>
      </c>
      <c r="D43" s="333">
        <f t="shared" si="15"/>
        <v>1.5</v>
      </c>
      <c r="E43" s="333">
        <f t="shared" si="15"/>
        <v>1.5</v>
      </c>
      <c r="F43" s="333">
        <f t="shared" si="15"/>
        <v>1.5</v>
      </c>
      <c r="G43" s="333">
        <f t="shared" si="15"/>
        <v>1.5</v>
      </c>
      <c r="H43" s="333">
        <f t="shared" si="15"/>
        <v>1.5</v>
      </c>
      <c r="I43" s="333">
        <f t="shared" si="15"/>
        <v>1.5</v>
      </c>
      <c r="J43" s="333">
        <f t="shared" si="15"/>
        <v>1.5</v>
      </c>
      <c r="K43" s="333">
        <f t="shared" si="15"/>
        <v>0</v>
      </c>
      <c r="L43" s="333">
        <f t="shared" si="15"/>
        <v>0</v>
      </c>
      <c r="M43" s="333">
        <f t="shared" si="15"/>
        <v>0</v>
      </c>
      <c r="N43" s="333">
        <f t="shared" si="15"/>
        <v>0</v>
      </c>
      <c r="O43" s="333">
        <f>+C43+D43+E43+F43+G43+H43+I43+J43+K43+L43+M43+N43</f>
        <v>12</v>
      </c>
    </row>
    <row r="44" spans="1:15" ht="17.25" customHeight="1">
      <c r="A44" s="367"/>
      <c r="B44" s="309" t="s">
        <v>22</v>
      </c>
      <c r="C44" s="346">
        <v>1.5</v>
      </c>
      <c r="D44" s="346">
        <v>1.5</v>
      </c>
      <c r="E44" s="346">
        <v>1.5</v>
      </c>
      <c r="F44" s="346">
        <v>1.5</v>
      </c>
      <c r="G44" s="346">
        <v>1.5</v>
      </c>
      <c r="H44" s="346">
        <v>1.5</v>
      </c>
      <c r="I44" s="346">
        <v>1.5</v>
      </c>
      <c r="J44" s="346">
        <v>1.5</v>
      </c>
      <c r="K44" s="346"/>
      <c r="L44" s="346"/>
      <c r="M44" s="346"/>
      <c r="N44" s="346"/>
      <c r="O44" s="334">
        <f>+C44+D44+E44+F44+G44+H44+I44+J44+K44+L44+M44+N44</f>
        <v>12</v>
      </c>
    </row>
    <row r="45" spans="1:39" s="396" customFormat="1" ht="17.25" customHeight="1">
      <c r="A45" s="313" t="s">
        <v>6</v>
      </c>
      <c r="B45" s="313" t="s">
        <v>144</v>
      </c>
      <c r="C45" s="173">
        <f>SUM(C46:C49)</f>
        <v>14</v>
      </c>
      <c r="D45" s="173">
        <f aca="true" t="shared" si="16" ref="D45:N45">SUM(D46:D49)</f>
        <v>15</v>
      </c>
      <c r="E45" s="173">
        <f t="shared" si="16"/>
        <v>15</v>
      </c>
      <c r="F45" s="173">
        <f t="shared" si="16"/>
        <v>17</v>
      </c>
      <c r="G45" s="173">
        <f t="shared" si="16"/>
        <v>17</v>
      </c>
      <c r="H45" s="173">
        <f t="shared" si="16"/>
        <v>17</v>
      </c>
      <c r="I45" s="173">
        <f t="shared" si="16"/>
        <v>17</v>
      </c>
      <c r="J45" s="173">
        <f t="shared" si="16"/>
        <v>17</v>
      </c>
      <c r="K45" s="173">
        <f t="shared" si="16"/>
        <v>17</v>
      </c>
      <c r="L45" s="173">
        <f t="shared" si="16"/>
        <v>14</v>
      </c>
      <c r="M45" s="173">
        <f t="shared" si="16"/>
        <v>14</v>
      </c>
      <c r="N45" s="173">
        <f t="shared" si="16"/>
        <v>13</v>
      </c>
      <c r="O45" s="173">
        <f aca="true" t="shared" si="17" ref="O45:O50">SUM(C45:N45)</f>
        <v>187</v>
      </c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</row>
    <row r="46" spans="1:39" s="398" customFormat="1" ht="17.25" customHeight="1">
      <c r="A46" s="368"/>
      <c r="B46" s="369" t="s">
        <v>47</v>
      </c>
      <c r="C46" s="336">
        <v>2</v>
      </c>
      <c r="D46" s="336">
        <v>2</v>
      </c>
      <c r="E46" s="336">
        <v>2</v>
      </c>
      <c r="F46" s="336">
        <v>2</v>
      </c>
      <c r="G46" s="336">
        <v>2</v>
      </c>
      <c r="H46" s="336">
        <v>2</v>
      </c>
      <c r="I46" s="336">
        <v>2</v>
      </c>
      <c r="J46" s="336">
        <v>2</v>
      </c>
      <c r="K46" s="336">
        <v>2</v>
      </c>
      <c r="L46" s="336">
        <v>2</v>
      </c>
      <c r="M46" s="336">
        <v>2</v>
      </c>
      <c r="N46" s="336">
        <v>2</v>
      </c>
      <c r="O46" s="330">
        <f t="shared" si="17"/>
        <v>24</v>
      </c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</row>
    <row r="47" spans="1:39" s="400" customFormat="1" ht="17.25" customHeight="1">
      <c r="A47" s="312"/>
      <c r="B47" s="369" t="s">
        <v>124</v>
      </c>
      <c r="C47" s="336">
        <v>3</v>
      </c>
      <c r="D47" s="336">
        <v>3</v>
      </c>
      <c r="E47" s="336">
        <v>3</v>
      </c>
      <c r="F47" s="336">
        <v>4</v>
      </c>
      <c r="G47" s="336">
        <v>4</v>
      </c>
      <c r="H47" s="336">
        <v>4</v>
      </c>
      <c r="I47" s="336">
        <v>4</v>
      </c>
      <c r="J47" s="336">
        <v>4</v>
      </c>
      <c r="K47" s="336">
        <v>4</v>
      </c>
      <c r="L47" s="336">
        <v>3</v>
      </c>
      <c r="M47" s="336">
        <v>3</v>
      </c>
      <c r="N47" s="336">
        <v>3</v>
      </c>
      <c r="O47" s="330">
        <f t="shared" si="17"/>
        <v>42</v>
      </c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9"/>
      <c r="AH47" s="399"/>
      <c r="AI47" s="399"/>
      <c r="AJ47" s="399"/>
      <c r="AK47" s="399"/>
      <c r="AL47" s="399"/>
      <c r="AM47" s="399"/>
    </row>
    <row r="48" spans="1:15" s="401" customFormat="1" ht="17.25" customHeight="1">
      <c r="A48" s="370"/>
      <c r="B48" s="370" t="s">
        <v>137</v>
      </c>
      <c r="C48" s="370">
        <v>6</v>
      </c>
      <c r="D48" s="370">
        <v>7</v>
      </c>
      <c r="E48" s="370">
        <v>7</v>
      </c>
      <c r="F48" s="370">
        <v>7</v>
      </c>
      <c r="G48" s="370">
        <v>7</v>
      </c>
      <c r="H48" s="370">
        <v>7</v>
      </c>
      <c r="I48" s="370">
        <v>7</v>
      </c>
      <c r="J48" s="370">
        <v>7</v>
      </c>
      <c r="K48" s="370">
        <v>7</v>
      </c>
      <c r="L48" s="370">
        <v>6</v>
      </c>
      <c r="M48" s="370">
        <v>6</v>
      </c>
      <c r="N48" s="370">
        <v>5</v>
      </c>
      <c r="O48" s="371">
        <f t="shared" si="17"/>
        <v>79</v>
      </c>
    </row>
    <row r="49" spans="1:15" s="402" customFormat="1" ht="17.25" customHeight="1">
      <c r="A49" s="346"/>
      <c r="B49" s="346" t="s">
        <v>129</v>
      </c>
      <c r="C49" s="336">
        <v>3</v>
      </c>
      <c r="D49" s="336">
        <v>3</v>
      </c>
      <c r="E49" s="336">
        <v>3</v>
      </c>
      <c r="F49" s="336">
        <v>4</v>
      </c>
      <c r="G49" s="336">
        <v>4</v>
      </c>
      <c r="H49" s="336">
        <v>4</v>
      </c>
      <c r="I49" s="336">
        <v>4</v>
      </c>
      <c r="J49" s="336">
        <v>4</v>
      </c>
      <c r="K49" s="336">
        <v>4</v>
      </c>
      <c r="L49" s="336">
        <v>3</v>
      </c>
      <c r="M49" s="336">
        <v>3</v>
      </c>
      <c r="N49" s="336">
        <v>3</v>
      </c>
      <c r="O49" s="372">
        <f t="shared" si="17"/>
        <v>42</v>
      </c>
    </row>
    <row r="50" spans="1:15" s="396" customFormat="1" ht="17.25" customHeight="1">
      <c r="A50" s="313">
        <v>3</v>
      </c>
      <c r="B50" s="313" t="s">
        <v>26</v>
      </c>
      <c r="C50" s="173">
        <f>SUM(C51:C81)</f>
        <v>108</v>
      </c>
      <c r="D50" s="173">
        <f aca="true" t="shared" si="18" ref="D50:N50">SUM(D51:D81)</f>
        <v>61</v>
      </c>
      <c r="E50" s="173">
        <f t="shared" si="18"/>
        <v>64</v>
      </c>
      <c r="F50" s="173">
        <f t="shared" si="18"/>
        <v>64</v>
      </c>
      <c r="G50" s="173">
        <f t="shared" si="18"/>
        <v>77</v>
      </c>
      <c r="H50" s="173">
        <f t="shared" si="18"/>
        <v>77</v>
      </c>
      <c r="I50" s="173">
        <f t="shared" si="18"/>
        <v>66.5</v>
      </c>
      <c r="J50" s="173">
        <f t="shared" si="18"/>
        <v>79</v>
      </c>
      <c r="K50" s="173">
        <f t="shared" si="18"/>
        <v>77</v>
      </c>
      <c r="L50" s="173">
        <f t="shared" si="18"/>
        <v>64.5</v>
      </c>
      <c r="M50" s="173">
        <f t="shared" si="18"/>
        <v>64.5</v>
      </c>
      <c r="N50" s="173">
        <f t="shared" si="18"/>
        <v>76</v>
      </c>
      <c r="O50" s="173">
        <f t="shared" si="17"/>
        <v>878.5</v>
      </c>
    </row>
    <row r="51" spans="1:16" ht="17.25" customHeight="1">
      <c r="A51" s="309"/>
      <c r="B51" s="314" t="s">
        <v>55</v>
      </c>
      <c r="C51" s="331">
        <v>3</v>
      </c>
      <c r="D51" s="331">
        <v>3</v>
      </c>
      <c r="E51" s="331">
        <v>3</v>
      </c>
      <c r="F51" s="331">
        <v>3</v>
      </c>
      <c r="G51" s="331">
        <v>3</v>
      </c>
      <c r="H51" s="331">
        <v>3</v>
      </c>
      <c r="I51" s="331">
        <v>3</v>
      </c>
      <c r="J51" s="331">
        <v>3</v>
      </c>
      <c r="K51" s="331">
        <v>3</v>
      </c>
      <c r="L51" s="331">
        <v>3</v>
      </c>
      <c r="M51" s="331">
        <v>3</v>
      </c>
      <c r="N51" s="331">
        <v>3</v>
      </c>
      <c r="O51" s="344">
        <f aca="true" t="shared" si="19" ref="O51:O81">SUM(C51:N51)</f>
        <v>36</v>
      </c>
      <c r="P51" s="403"/>
    </row>
    <row r="52" spans="1:16" ht="17.25" customHeight="1">
      <c r="A52" s="309"/>
      <c r="B52" s="314" t="s">
        <v>27</v>
      </c>
      <c r="C52" s="331">
        <v>3</v>
      </c>
      <c r="D52" s="331">
        <v>3</v>
      </c>
      <c r="E52" s="331">
        <v>3</v>
      </c>
      <c r="F52" s="331">
        <v>3</v>
      </c>
      <c r="G52" s="331">
        <v>3</v>
      </c>
      <c r="H52" s="331">
        <v>3</v>
      </c>
      <c r="I52" s="331">
        <v>3</v>
      </c>
      <c r="J52" s="331">
        <v>3</v>
      </c>
      <c r="K52" s="331">
        <v>3</v>
      </c>
      <c r="L52" s="331">
        <v>3</v>
      </c>
      <c r="M52" s="331">
        <v>3</v>
      </c>
      <c r="N52" s="331">
        <v>3</v>
      </c>
      <c r="O52" s="344">
        <f t="shared" si="19"/>
        <v>36</v>
      </c>
      <c r="P52" s="403"/>
    </row>
    <row r="53" spans="1:16" ht="17.25" customHeight="1">
      <c r="A53" s="309"/>
      <c r="B53" s="314" t="s">
        <v>28</v>
      </c>
      <c r="C53" s="332">
        <v>2</v>
      </c>
      <c r="D53" s="332">
        <v>2</v>
      </c>
      <c r="E53" s="332">
        <v>2</v>
      </c>
      <c r="F53" s="332">
        <v>2</v>
      </c>
      <c r="G53" s="332">
        <v>2</v>
      </c>
      <c r="H53" s="332">
        <v>2</v>
      </c>
      <c r="I53" s="332">
        <v>3</v>
      </c>
      <c r="J53" s="332">
        <v>3</v>
      </c>
      <c r="K53" s="332">
        <v>2</v>
      </c>
      <c r="L53" s="332">
        <v>2</v>
      </c>
      <c r="M53" s="332">
        <v>2</v>
      </c>
      <c r="N53" s="332">
        <v>2</v>
      </c>
      <c r="O53" s="334">
        <f t="shared" si="19"/>
        <v>26</v>
      </c>
      <c r="P53" s="403"/>
    </row>
    <row r="54" spans="1:16" ht="17.25" customHeight="1">
      <c r="A54" s="309"/>
      <c r="B54" s="314" t="s">
        <v>29</v>
      </c>
      <c r="C54" s="332">
        <v>2</v>
      </c>
      <c r="D54" s="332">
        <v>2</v>
      </c>
      <c r="E54" s="332">
        <v>2</v>
      </c>
      <c r="F54" s="332">
        <v>2</v>
      </c>
      <c r="G54" s="332">
        <v>2</v>
      </c>
      <c r="H54" s="332">
        <v>2</v>
      </c>
      <c r="I54" s="332">
        <v>3</v>
      </c>
      <c r="J54" s="332">
        <v>3</v>
      </c>
      <c r="K54" s="332">
        <v>2</v>
      </c>
      <c r="L54" s="332">
        <v>2</v>
      </c>
      <c r="M54" s="332">
        <v>2</v>
      </c>
      <c r="N54" s="332">
        <v>2</v>
      </c>
      <c r="O54" s="344">
        <f t="shared" si="19"/>
        <v>26</v>
      </c>
      <c r="P54" s="403"/>
    </row>
    <row r="55" spans="1:16" ht="17.25" customHeight="1">
      <c r="A55" s="309"/>
      <c r="B55" s="314" t="s">
        <v>74</v>
      </c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44">
        <f t="shared" si="19"/>
        <v>0</v>
      </c>
      <c r="P55" s="403"/>
    </row>
    <row r="56" spans="1:16" ht="17.25" customHeight="1">
      <c r="A56" s="309"/>
      <c r="B56" s="314" t="s">
        <v>67</v>
      </c>
      <c r="C56" s="332">
        <v>2</v>
      </c>
      <c r="D56" s="332">
        <v>1</v>
      </c>
      <c r="E56" s="332">
        <v>1</v>
      </c>
      <c r="F56" s="332">
        <v>1</v>
      </c>
      <c r="G56" s="332">
        <v>2</v>
      </c>
      <c r="H56" s="332">
        <v>2</v>
      </c>
      <c r="I56" s="332">
        <v>1</v>
      </c>
      <c r="J56" s="332">
        <v>2</v>
      </c>
      <c r="K56" s="332">
        <v>2</v>
      </c>
      <c r="L56" s="332">
        <v>1</v>
      </c>
      <c r="M56" s="332">
        <v>1</v>
      </c>
      <c r="N56" s="332">
        <v>2</v>
      </c>
      <c r="O56" s="344">
        <f t="shared" si="19"/>
        <v>18</v>
      </c>
      <c r="P56" s="403"/>
    </row>
    <row r="57" spans="1:16" ht="17.25" customHeight="1">
      <c r="A57" s="309"/>
      <c r="B57" s="314" t="s">
        <v>73</v>
      </c>
      <c r="C57" s="346">
        <v>2.5</v>
      </c>
      <c r="D57" s="346">
        <v>1</v>
      </c>
      <c r="E57" s="346">
        <v>2.5</v>
      </c>
      <c r="F57" s="346">
        <v>2.5</v>
      </c>
      <c r="G57" s="346">
        <v>2.5</v>
      </c>
      <c r="H57" s="346">
        <v>2.5</v>
      </c>
      <c r="I57" s="346">
        <v>2.5</v>
      </c>
      <c r="J57" s="346">
        <v>2.5</v>
      </c>
      <c r="K57" s="346">
        <v>2.5</v>
      </c>
      <c r="L57" s="346">
        <v>2.5</v>
      </c>
      <c r="M57" s="346">
        <v>2.5</v>
      </c>
      <c r="N57" s="346">
        <v>2.5</v>
      </c>
      <c r="O57" s="344">
        <f t="shared" si="19"/>
        <v>28.5</v>
      </c>
      <c r="P57" s="403"/>
    </row>
    <row r="58" spans="1:16" ht="17.25" customHeight="1">
      <c r="A58" s="309"/>
      <c r="B58" s="314" t="s">
        <v>56</v>
      </c>
      <c r="C58" s="346">
        <v>2.5</v>
      </c>
      <c r="D58" s="346">
        <v>1</v>
      </c>
      <c r="E58" s="346">
        <v>2.5</v>
      </c>
      <c r="F58" s="346">
        <v>2.5</v>
      </c>
      <c r="G58" s="346">
        <v>2.5</v>
      </c>
      <c r="H58" s="346">
        <v>2.5</v>
      </c>
      <c r="I58" s="346">
        <v>2.5</v>
      </c>
      <c r="J58" s="346">
        <v>2.5</v>
      </c>
      <c r="K58" s="346">
        <v>2.5</v>
      </c>
      <c r="L58" s="346">
        <v>2.5</v>
      </c>
      <c r="M58" s="346">
        <v>2.5</v>
      </c>
      <c r="N58" s="346">
        <v>2.5</v>
      </c>
      <c r="O58" s="344">
        <f t="shared" si="19"/>
        <v>28.5</v>
      </c>
      <c r="P58" s="403"/>
    </row>
    <row r="59" spans="1:16" ht="17.25" customHeight="1">
      <c r="A59" s="309"/>
      <c r="B59" s="314" t="s">
        <v>70</v>
      </c>
      <c r="C59" s="332">
        <v>2</v>
      </c>
      <c r="D59" s="332">
        <v>1</v>
      </c>
      <c r="E59" s="332">
        <v>1</v>
      </c>
      <c r="F59" s="332">
        <v>1</v>
      </c>
      <c r="G59" s="332">
        <v>2</v>
      </c>
      <c r="H59" s="332">
        <v>2</v>
      </c>
      <c r="I59" s="332">
        <v>1</v>
      </c>
      <c r="J59" s="332">
        <v>2</v>
      </c>
      <c r="K59" s="332">
        <v>2</v>
      </c>
      <c r="L59" s="332">
        <v>1</v>
      </c>
      <c r="M59" s="332">
        <v>1</v>
      </c>
      <c r="N59" s="332">
        <v>2</v>
      </c>
      <c r="O59" s="344">
        <f t="shared" si="19"/>
        <v>18</v>
      </c>
      <c r="P59" s="403"/>
    </row>
    <row r="60" spans="1:16" ht="17.25" customHeight="1">
      <c r="A60" s="309"/>
      <c r="B60" s="314" t="s">
        <v>69</v>
      </c>
      <c r="C60" s="346"/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4">
        <f t="shared" si="19"/>
        <v>0</v>
      </c>
      <c r="P60" s="403"/>
    </row>
    <row r="61" spans="1:28" s="398" customFormat="1" ht="17.25" customHeight="1">
      <c r="A61" s="312"/>
      <c r="B61" s="316" t="s">
        <v>121</v>
      </c>
      <c r="C61" s="336">
        <v>12.5</v>
      </c>
      <c r="D61" s="336">
        <v>12.5</v>
      </c>
      <c r="E61" s="336">
        <v>12.5</v>
      </c>
      <c r="F61" s="336">
        <v>12.5</v>
      </c>
      <c r="G61" s="336">
        <v>12.5</v>
      </c>
      <c r="H61" s="336">
        <v>12.5</v>
      </c>
      <c r="I61" s="336">
        <v>12.5</v>
      </c>
      <c r="J61" s="336">
        <v>12.5</v>
      </c>
      <c r="K61" s="336">
        <v>12.5</v>
      </c>
      <c r="L61" s="336">
        <v>12.5</v>
      </c>
      <c r="M61" s="336">
        <v>12.5</v>
      </c>
      <c r="N61" s="336">
        <v>11</v>
      </c>
      <c r="O61" s="330">
        <f>SUM(C61:N61)</f>
        <v>148.5</v>
      </c>
      <c r="Q61" s="397"/>
      <c r="R61" s="397"/>
      <c r="S61" s="397"/>
      <c r="T61" s="397"/>
      <c r="U61" s="397"/>
      <c r="V61" s="397"/>
      <c r="W61" s="397"/>
      <c r="X61" s="397"/>
      <c r="Y61" s="397"/>
      <c r="Z61" s="397"/>
      <c r="AA61" s="397"/>
      <c r="AB61" s="397"/>
    </row>
    <row r="62" spans="1:28" s="398" customFormat="1" ht="17.25" customHeight="1">
      <c r="A62" s="312"/>
      <c r="B62" s="316" t="s">
        <v>122</v>
      </c>
      <c r="C62" s="346">
        <v>2.5</v>
      </c>
      <c r="D62" s="346">
        <v>2</v>
      </c>
      <c r="E62" s="346">
        <v>2</v>
      </c>
      <c r="F62" s="346">
        <v>2</v>
      </c>
      <c r="G62" s="346">
        <v>2.5</v>
      </c>
      <c r="H62" s="346">
        <v>2.5</v>
      </c>
      <c r="I62" s="346">
        <v>2</v>
      </c>
      <c r="J62" s="346">
        <v>2.5</v>
      </c>
      <c r="K62" s="346">
        <v>2.5</v>
      </c>
      <c r="L62" s="346">
        <v>2</v>
      </c>
      <c r="M62" s="346">
        <v>2</v>
      </c>
      <c r="N62" s="346">
        <v>2.5</v>
      </c>
      <c r="O62" s="330">
        <f>SUM(C62:N62)</f>
        <v>27</v>
      </c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7"/>
      <c r="AB62" s="397"/>
    </row>
    <row r="63" spans="1:15" ht="17.25" customHeight="1">
      <c r="A63" s="373"/>
      <c r="B63" s="314" t="s">
        <v>107</v>
      </c>
      <c r="C63" s="346">
        <v>2.5</v>
      </c>
      <c r="D63" s="346">
        <v>2</v>
      </c>
      <c r="E63" s="346">
        <v>2</v>
      </c>
      <c r="F63" s="346">
        <v>2</v>
      </c>
      <c r="G63" s="346">
        <v>2.5</v>
      </c>
      <c r="H63" s="346">
        <v>2.5</v>
      </c>
      <c r="I63" s="346">
        <v>2</v>
      </c>
      <c r="J63" s="346">
        <v>2.5</v>
      </c>
      <c r="K63" s="346">
        <v>2.5</v>
      </c>
      <c r="L63" s="346">
        <v>2</v>
      </c>
      <c r="M63" s="346">
        <v>2</v>
      </c>
      <c r="N63" s="346">
        <v>2.5</v>
      </c>
      <c r="O63" s="374">
        <f>SUM(C63:N63)</f>
        <v>27</v>
      </c>
    </row>
    <row r="64" spans="1:16" ht="17.25" customHeight="1">
      <c r="A64" s="309"/>
      <c r="B64" s="314" t="s">
        <v>64</v>
      </c>
      <c r="C64" s="346">
        <v>2.5</v>
      </c>
      <c r="D64" s="346">
        <v>2</v>
      </c>
      <c r="E64" s="346">
        <v>2</v>
      </c>
      <c r="F64" s="346">
        <v>2</v>
      </c>
      <c r="G64" s="346">
        <v>2.5</v>
      </c>
      <c r="H64" s="346">
        <v>2.5</v>
      </c>
      <c r="I64" s="346">
        <v>2</v>
      </c>
      <c r="J64" s="346">
        <v>2.5</v>
      </c>
      <c r="K64" s="346">
        <v>2.5</v>
      </c>
      <c r="L64" s="346">
        <v>2</v>
      </c>
      <c r="M64" s="346">
        <v>2</v>
      </c>
      <c r="N64" s="346">
        <v>2.5</v>
      </c>
      <c r="O64" s="344">
        <f t="shared" si="19"/>
        <v>27</v>
      </c>
      <c r="P64" s="403"/>
    </row>
    <row r="65" spans="1:16" ht="17.25" customHeight="1">
      <c r="A65" s="309"/>
      <c r="B65" s="314" t="s">
        <v>66</v>
      </c>
      <c r="C65" s="346">
        <v>2.5</v>
      </c>
      <c r="D65" s="346">
        <v>2</v>
      </c>
      <c r="E65" s="346">
        <v>2</v>
      </c>
      <c r="F65" s="346">
        <v>2</v>
      </c>
      <c r="G65" s="346">
        <v>2.5</v>
      </c>
      <c r="H65" s="346">
        <v>2.5</v>
      </c>
      <c r="I65" s="346">
        <v>2</v>
      </c>
      <c r="J65" s="346">
        <v>2.5</v>
      </c>
      <c r="K65" s="346">
        <v>2.5</v>
      </c>
      <c r="L65" s="346">
        <v>2</v>
      </c>
      <c r="M65" s="346">
        <v>2</v>
      </c>
      <c r="N65" s="346">
        <v>2.5</v>
      </c>
      <c r="O65" s="344">
        <f t="shared" si="19"/>
        <v>27</v>
      </c>
      <c r="P65" s="403"/>
    </row>
    <row r="66" spans="1:16" ht="17.25" customHeight="1">
      <c r="A66" s="309"/>
      <c r="B66" s="314" t="s">
        <v>12</v>
      </c>
      <c r="C66" s="346">
        <v>2.5</v>
      </c>
      <c r="D66" s="346">
        <v>2</v>
      </c>
      <c r="E66" s="346">
        <v>2</v>
      </c>
      <c r="F66" s="346">
        <v>2</v>
      </c>
      <c r="G66" s="346">
        <v>2.5</v>
      </c>
      <c r="H66" s="346">
        <v>2.5</v>
      </c>
      <c r="I66" s="346">
        <v>2.5</v>
      </c>
      <c r="J66" s="346">
        <v>2.5</v>
      </c>
      <c r="K66" s="346">
        <v>2.5</v>
      </c>
      <c r="L66" s="346">
        <v>2</v>
      </c>
      <c r="M66" s="346">
        <v>2</v>
      </c>
      <c r="N66" s="346">
        <v>2.5</v>
      </c>
      <c r="O66" s="344">
        <f t="shared" si="19"/>
        <v>27.5</v>
      </c>
      <c r="P66" s="403"/>
    </row>
    <row r="67" spans="1:16" ht="17.25" customHeight="1">
      <c r="A67" s="309"/>
      <c r="B67" s="314" t="s">
        <v>62</v>
      </c>
      <c r="C67" s="346">
        <v>3</v>
      </c>
      <c r="D67" s="346">
        <v>2</v>
      </c>
      <c r="E67" s="346">
        <v>2</v>
      </c>
      <c r="F67" s="346">
        <v>2</v>
      </c>
      <c r="G67" s="346">
        <v>2.5</v>
      </c>
      <c r="H67" s="346">
        <v>2.5</v>
      </c>
      <c r="I67" s="346">
        <v>2</v>
      </c>
      <c r="J67" s="346">
        <v>2.5</v>
      </c>
      <c r="K67" s="346">
        <v>2.5</v>
      </c>
      <c r="L67" s="346">
        <v>2</v>
      </c>
      <c r="M67" s="346">
        <v>2</v>
      </c>
      <c r="N67" s="346">
        <v>2.5</v>
      </c>
      <c r="O67" s="344">
        <f t="shared" si="19"/>
        <v>27.5</v>
      </c>
      <c r="P67" s="403"/>
    </row>
    <row r="68" spans="1:16" ht="17.25" customHeight="1">
      <c r="A68" s="309"/>
      <c r="B68" s="314" t="s">
        <v>65</v>
      </c>
      <c r="C68" s="332">
        <v>4</v>
      </c>
      <c r="D68" s="332">
        <v>1</v>
      </c>
      <c r="E68" s="332">
        <v>1</v>
      </c>
      <c r="F68" s="332">
        <v>1</v>
      </c>
      <c r="G68" s="332">
        <v>2</v>
      </c>
      <c r="H68" s="332">
        <v>2</v>
      </c>
      <c r="I68" s="332">
        <v>1</v>
      </c>
      <c r="J68" s="332">
        <v>2</v>
      </c>
      <c r="K68" s="332">
        <v>2</v>
      </c>
      <c r="L68" s="332">
        <v>1</v>
      </c>
      <c r="M68" s="332">
        <v>1</v>
      </c>
      <c r="N68" s="332">
        <v>2</v>
      </c>
      <c r="O68" s="344">
        <f t="shared" si="19"/>
        <v>20</v>
      </c>
      <c r="P68" s="403"/>
    </row>
    <row r="69" spans="1:16" ht="17.25" customHeight="1">
      <c r="A69" s="309"/>
      <c r="B69" s="314" t="s">
        <v>71</v>
      </c>
      <c r="C69" s="346">
        <v>5</v>
      </c>
      <c r="D69" s="346">
        <v>2</v>
      </c>
      <c r="E69" s="346">
        <v>2</v>
      </c>
      <c r="F69" s="346">
        <v>2</v>
      </c>
      <c r="G69" s="346">
        <v>2.5</v>
      </c>
      <c r="H69" s="346">
        <v>2.5</v>
      </c>
      <c r="I69" s="346">
        <v>2</v>
      </c>
      <c r="J69" s="346">
        <v>2.5</v>
      </c>
      <c r="K69" s="346">
        <v>2.5</v>
      </c>
      <c r="L69" s="346">
        <v>2</v>
      </c>
      <c r="M69" s="346">
        <v>2</v>
      </c>
      <c r="N69" s="346">
        <v>2.5</v>
      </c>
      <c r="O69" s="344">
        <f t="shared" si="19"/>
        <v>29.5</v>
      </c>
      <c r="P69" s="403"/>
    </row>
    <row r="70" spans="1:16" ht="17.25" customHeight="1">
      <c r="A70" s="309"/>
      <c r="B70" s="314" t="s">
        <v>15</v>
      </c>
      <c r="C70" s="346">
        <v>5</v>
      </c>
      <c r="D70" s="346">
        <v>2</v>
      </c>
      <c r="E70" s="346">
        <v>2</v>
      </c>
      <c r="F70" s="346">
        <v>2</v>
      </c>
      <c r="G70" s="346">
        <v>2.5</v>
      </c>
      <c r="H70" s="346">
        <v>2.5</v>
      </c>
      <c r="I70" s="346">
        <v>2</v>
      </c>
      <c r="J70" s="346">
        <v>2.5</v>
      </c>
      <c r="K70" s="346">
        <v>2.5</v>
      </c>
      <c r="L70" s="346">
        <v>2</v>
      </c>
      <c r="M70" s="346">
        <v>2</v>
      </c>
      <c r="N70" s="346">
        <v>2.5</v>
      </c>
      <c r="O70" s="344">
        <f t="shared" si="19"/>
        <v>29.5</v>
      </c>
      <c r="P70" s="403"/>
    </row>
    <row r="71" spans="1:16" ht="17.25" customHeight="1">
      <c r="A71" s="309"/>
      <c r="B71" s="314" t="s">
        <v>61</v>
      </c>
      <c r="C71" s="346">
        <v>5</v>
      </c>
      <c r="D71" s="346">
        <v>2</v>
      </c>
      <c r="E71" s="346">
        <v>2</v>
      </c>
      <c r="F71" s="346">
        <v>2</v>
      </c>
      <c r="G71" s="346">
        <v>2.5</v>
      </c>
      <c r="H71" s="346">
        <v>2.5</v>
      </c>
      <c r="I71" s="346">
        <v>2</v>
      </c>
      <c r="J71" s="346">
        <v>2.5</v>
      </c>
      <c r="K71" s="346">
        <v>2.5</v>
      </c>
      <c r="L71" s="346">
        <v>2</v>
      </c>
      <c r="M71" s="346">
        <v>2</v>
      </c>
      <c r="N71" s="346">
        <v>2.5</v>
      </c>
      <c r="O71" s="344">
        <f t="shared" si="19"/>
        <v>29.5</v>
      </c>
      <c r="P71" s="403"/>
    </row>
    <row r="72" spans="1:16" ht="17.25" customHeight="1">
      <c r="A72" s="309"/>
      <c r="B72" s="314" t="s">
        <v>68</v>
      </c>
      <c r="C72" s="332">
        <v>4</v>
      </c>
      <c r="D72" s="332">
        <v>1</v>
      </c>
      <c r="E72" s="332">
        <v>1</v>
      </c>
      <c r="F72" s="332">
        <v>1</v>
      </c>
      <c r="G72" s="332">
        <v>2</v>
      </c>
      <c r="H72" s="332">
        <v>2</v>
      </c>
      <c r="I72" s="332">
        <v>1</v>
      </c>
      <c r="J72" s="332">
        <v>2</v>
      </c>
      <c r="K72" s="332">
        <v>2</v>
      </c>
      <c r="L72" s="332">
        <v>1</v>
      </c>
      <c r="M72" s="332">
        <v>1</v>
      </c>
      <c r="N72" s="332">
        <v>2</v>
      </c>
      <c r="O72" s="344">
        <f t="shared" si="19"/>
        <v>20</v>
      </c>
      <c r="P72" s="403"/>
    </row>
    <row r="73" spans="1:16" ht="17.25" customHeight="1">
      <c r="A73" s="309"/>
      <c r="B73" s="314" t="s">
        <v>17</v>
      </c>
      <c r="C73" s="346">
        <v>5</v>
      </c>
      <c r="D73" s="346">
        <v>2</v>
      </c>
      <c r="E73" s="346">
        <v>2</v>
      </c>
      <c r="F73" s="346">
        <v>2</v>
      </c>
      <c r="G73" s="346">
        <v>2.5</v>
      </c>
      <c r="H73" s="346">
        <v>2.5</v>
      </c>
      <c r="I73" s="346">
        <v>2</v>
      </c>
      <c r="J73" s="346">
        <v>2.5</v>
      </c>
      <c r="K73" s="346">
        <v>2.5</v>
      </c>
      <c r="L73" s="346">
        <v>2</v>
      </c>
      <c r="M73" s="346">
        <v>2</v>
      </c>
      <c r="N73" s="346">
        <v>2.5</v>
      </c>
      <c r="O73" s="344">
        <f t="shared" si="19"/>
        <v>29.5</v>
      </c>
      <c r="P73" s="403"/>
    </row>
    <row r="74" spans="1:16" ht="17.25" customHeight="1">
      <c r="A74" s="309"/>
      <c r="B74" s="314" t="s">
        <v>59</v>
      </c>
      <c r="C74" s="332">
        <v>4</v>
      </c>
      <c r="D74" s="332">
        <v>1</v>
      </c>
      <c r="E74" s="332">
        <v>1</v>
      </c>
      <c r="F74" s="332">
        <v>1</v>
      </c>
      <c r="G74" s="332">
        <v>2</v>
      </c>
      <c r="H74" s="332">
        <v>2</v>
      </c>
      <c r="I74" s="332">
        <v>1</v>
      </c>
      <c r="J74" s="332">
        <v>2</v>
      </c>
      <c r="K74" s="332">
        <v>2</v>
      </c>
      <c r="L74" s="332">
        <v>1</v>
      </c>
      <c r="M74" s="332">
        <v>1</v>
      </c>
      <c r="N74" s="332">
        <v>2</v>
      </c>
      <c r="O74" s="344">
        <f t="shared" si="19"/>
        <v>20</v>
      </c>
      <c r="P74" s="403"/>
    </row>
    <row r="75" spans="1:16" ht="17.25" customHeight="1">
      <c r="A75" s="309"/>
      <c r="B75" s="314" t="s">
        <v>57</v>
      </c>
      <c r="C75" s="363">
        <v>5</v>
      </c>
      <c r="D75" s="363">
        <v>2.5</v>
      </c>
      <c r="E75" s="363">
        <v>2.5</v>
      </c>
      <c r="F75" s="363">
        <v>2.5</v>
      </c>
      <c r="G75" s="363">
        <v>2.5</v>
      </c>
      <c r="H75" s="363">
        <v>2.5</v>
      </c>
      <c r="I75" s="363">
        <v>2.5</v>
      </c>
      <c r="J75" s="363">
        <v>2.5</v>
      </c>
      <c r="K75" s="363">
        <v>2.5</v>
      </c>
      <c r="L75" s="363">
        <v>2.5</v>
      </c>
      <c r="M75" s="363">
        <v>2.5</v>
      </c>
      <c r="N75" s="363">
        <v>2.5</v>
      </c>
      <c r="O75" s="344">
        <f t="shared" si="19"/>
        <v>32.5</v>
      </c>
      <c r="P75" s="403"/>
    </row>
    <row r="76" spans="1:16" ht="17.25" customHeight="1">
      <c r="A76" s="309"/>
      <c r="B76" s="314" t="s">
        <v>60</v>
      </c>
      <c r="C76" s="363">
        <v>5</v>
      </c>
      <c r="D76" s="363">
        <v>2</v>
      </c>
      <c r="E76" s="363">
        <v>2</v>
      </c>
      <c r="F76" s="363">
        <v>2</v>
      </c>
      <c r="G76" s="363">
        <v>2.5</v>
      </c>
      <c r="H76" s="363">
        <v>2.5</v>
      </c>
      <c r="I76" s="363">
        <v>2</v>
      </c>
      <c r="J76" s="363">
        <v>2.5</v>
      </c>
      <c r="K76" s="363">
        <v>2.5</v>
      </c>
      <c r="L76" s="363">
        <v>2</v>
      </c>
      <c r="M76" s="363">
        <v>2</v>
      </c>
      <c r="N76" s="363">
        <v>2.5</v>
      </c>
      <c r="O76" s="344">
        <f t="shared" si="19"/>
        <v>29.5</v>
      </c>
      <c r="P76" s="403"/>
    </row>
    <row r="77" spans="1:16" ht="17.25" customHeight="1">
      <c r="A77" s="309"/>
      <c r="B77" s="314" t="s">
        <v>63</v>
      </c>
      <c r="C77" s="331">
        <v>4</v>
      </c>
      <c r="D77" s="331">
        <v>1</v>
      </c>
      <c r="E77" s="331">
        <v>1</v>
      </c>
      <c r="F77" s="331">
        <v>1</v>
      </c>
      <c r="G77" s="331">
        <v>2</v>
      </c>
      <c r="H77" s="331">
        <v>2</v>
      </c>
      <c r="I77" s="331">
        <v>1</v>
      </c>
      <c r="J77" s="331">
        <v>2</v>
      </c>
      <c r="K77" s="331">
        <v>2</v>
      </c>
      <c r="L77" s="331">
        <v>1</v>
      </c>
      <c r="M77" s="331">
        <v>1</v>
      </c>
      <c r="N77" s="331">
        <v>2</v>
      </c>
      <c r="O77" s="344">
        <f t="shared" si="19"/>
        <v>20</v>
      </c>
      <c r="P77" s="403"/>
    </row>
    <row r="78" spans="1:16" ht="17.25" customHeight="1">
      <c r="A78" s="309"/>
      <c r="B78" s="314" t="s">
        <v>23</v>
      </c>
      <c r="C78" s="363">
        <v>5</v>
      </c>
      <c r="D78" s="363">
        <v>2</v>
      </c>
      <c r="E78" s="363">
        <v>2</v>
      </c>
      <c r="F78" s="363">
        <v>2</v>
      </c>
      <c r="G78" s="363">
        <v>2.5</v>
      </c>
      <c r="H78" s="363">
        <v>2.5</v>
      </c>
      <c r="I78" s="363">
        <v>2</v>
      </c>
      <c r="J78" s="363">
        <v>2.5</v>
      </c>
      <c r="K78" s="363">
        <v>2.5</v>
      </c>
      <c r="L78" s="363">
        <v>2</v>
      </c>
      <c r="M78" s="363">
        <v>2</v>
      </c>
      <c r="N78" s="363">
        <v>2.5</v>
      </c>
      <c r="O78" s="344">
        <f t="shared" si="19"/>
        <v>29.5</v>
      </c>
      <c r="P78" s="403"/>
    </row>
    <row r="79" spans="1:16" ht="17.25" customHeight="1">
      <c r="A79" s="309"/>
      <c r="B79" s="314" t="s">
        <v>58</v>
      </c>
      <c r="C79" s="331">
        <v>6</v>
      </c>
      <c r="D79" s="331">
        <v>3</v>
      </c>
      <c r="E79" s="331">
        <v>3</v>
      </c>
      <c r="F79" s="331">
        <v>3</v>
      </c>
      <c r="G79" s="331">
        <v>3</v>
      </c>
      <c r="H79" s="331">
        <v>3</v>
      </c>
      <c r="I79" s="331">
        <v>3</v>
      </c>
      <c r="J79" s="331">
        <v>3</v>
      </c>
      <c r="K79" s="331">
        <v>3</v>
      </c>
      <c r="L79" s="331">
        <v>3</v>
      </c>
      <c r="M79" s="331">
        <v>3</v>
      </c>
      <c r="N79" s="331">
        <v>3</v>
      </c>
      <c r="O79" s="344">
        <f t="shared" si="19"/>
        <v>39</v>
      </c>
      <c r="P79" s="403"/>
    </row>
    <row r="80" spans="1:16" ht="17.25" customHeight="1">
      <c r="A80" s="309"/>
      <c r="B80" s="314" t="s">
        <v>24</v>
      </c>
      <c r="C80" s="331">
        <v>4</v>
      </c>
      <c r="D80" s="331">
        <v>1</v>
      </c>
      <c r="E80" s="331">
        <v>1</v>
      </c>
      <c r="F80" s="331">
        <v>1</v>
      </c>
      <c r="G80" s="331">
        <v>2</v>
      </c>
      <c r="H80" s="331">
        <v>2</v>
      </c>
      <c r="I80" s="331">
        <v>1</v>
      </c>
      <c r="J80" s="331">
        <v>2</v>
      </c>
      <c r="K80" s="331">
        <v>2</v>
      </c>
      <c r="L80" s="331">
        <v>1</v>
      </c>
      <c r="M80" s="331">
        <v>1</v>
      </c>
      <c r="N80" s="331">
        <v>2</v>
      </c>
      <c r="O80" s="344">
        <f t="shared" si="19"/>
        <v>20</v>
      </c>
      <c r="P80" s="403"/>
    </row>
    <row r="81" spans="1:16" ht="17.25" customHeight="1">
      <c r="A81" s="309"/>
      <c r="B81" s="314" t="s">
        <v>158</v>
      </c>
      <c r="C81" s="331"/>
      <c r="D81" s="331"/>
      <c r="E81" s="331"/>
      <c r="F81" s="331"/>
      <c r="G81" s="331"/>
      <c r="H81" s="331"/>
      <c r="I81" s="331"/>
      <c r="J81" s="331"/>
      <c r="K81" s="331"/>
      <c r="L81" s="331">
        <v>0.5</v>
      </c>
      <c r="M81" s="331">
        <v>0.5</v>
      </c>
      <c r="N81" s="331">
        <v>0.5</v>
      </c>
      <c r="O81" s="344">
        <f t="shared" si="19"/>
        <v>1.5</v>
      </c>
      <c r="P81" s="403"/>
    </row>
    <row r="82" spans="1:15" s="396" customFormat="1" ht="17.25" customHeight="1">
      <c r="A82" s="313">
        <v>4</v>
      </c>
      <c r="B82" s="313" t="s">
        <v>30</v>
      </c>
      <c r="C82" s="173">
        <f aca="true" t="shared" si="20" ref="C82:N82">SUM(C83:C105)</f>
        <v>106</v>
      </c>
      <c r="D82" s="173">
        <f t="shared" si="20"/>
        <v>95</v>
      </c>
      <c r="E82" s="173">
        <f t="shared" si="20"/>
        <v>106</v>
      </c>
      <c r="F82" s="173">
        <f t="shared" si="20"/>
        <v>117</v>
      </c>
      <c r="G82" s="173">
        <f t="shared" si="20"/>
        <v>104</v>
      </c>
      <c r="H82" s="173">
        <f t="shared" si="20"/>
        <v>110</v>
      </c>
      <c r="I82" s="173">
        <f t="shared" si="20"/>
        <v>102</v>
      </c>
      <c r="J82" s="173">
        <f t="shared" si="20"/>
        <v>103</v>
      </c>
      <c r="K82" s="173">
        <f t="shared" si="20"/>
        <v>118.125</v>
      </c>
      <c r="L82" s="173">
        <f t="shared" si="20"/>
        <v>129.125</v>
      </c>
      <c r="M82" s="173">
        <f t="shared" si="20"/>
        <v>105.125</v>
      </c>
      <c r="N82" s="173">
        <f t="shared" si="20"/>
        <v>104.125</v>
      </c>
      <c r="O82" s="173">
        <f>SUM(O83:O105)</f>
        <v>1299.5</v>
      </c>
    </row>
    <row r="83" spans="1:16" ht="17.25" customHeight="1">
      <c r="A83" s="367"/>
      <c r="B83" s="314" t="s">
        <v>91</v>
      </c>
      <c r="C83" s="331">
        <v>7</v>
      </c>
      <c r="D83" s="331">
        <v>8</v>
      </c>
      <c r="E83" s="331">
        <v>11</v>
      </c>
      <c r="F83" s="331">
        <v>9</v>
      </c>
      <c r="G83" s="331">
        <v>9</v>
      </c>
      <c r="H83" s="331">
        <v>7</v>
      </c>
      <c r="I83" s="331">
        <v>9</v>
      </c>
      <c r="J83" s="331">
        <v>13</v>
      </c>
      <c r="K83" s="331">
        <v>9</v>
      </c>
      <c r="L83" s="331">
        <v>14</v>
      </c>
      <c r="M83" s="331">
        <v>9</v>
      </c>
      <c r="N83" s="331">
        <v>9</v>
      </c>
      <c r="O83" s="344">
        <f>SUM(C83:N83)</f>
        <v>114</v>
      </c>
      <c r="P83" s="404"/>
    </row>
    <row r="84" spans="1:16" ht="17.25" customHeight="1">
      <c r="A84" s="367"/>
      <c r="B84" s="314" t="s">
        <v>92</v>
      </c>
      <c r="C84" s="331">
        <v>7</v>
      </c>
      <c r="D84" s="331">
        <v>11</v>
      </c>
      <c r="E84" s="331">
        <v>13</v>
      </c>
      <c r="F84" s="331">
        <v>12</v>
      </c>
      <c r="G84" s="331">
        <v>9</v>
      </c>
      <c r="H84" s="331">
        <v>11</v>
      </c>
      <c r="I84" s="331">
        <v>7</v>
      </c>
      <c r="J84" s="331">
        <v>7</v>
      </c>
      <c r="K84" s="331">
        <v>9</v>
      </c>
      <c r="L84" s="331">
        <v>18</v>
      </c>
      <c r="M84" s="331">
        <v>8</v>
      </c>
      <c r="N84" s="331">
        <v>10</v>
      </c>
      <c r="O84" s="344">
        <f aca="true" t="shared" si="21" ref="O84:O105">SUM(C84:N84)</f>
        <v>122</v>
      </c>
      <c r="P84" s="405"/>
    </row>
    <row r="85" spans="1:15" ht="17.25" customHeight="1">
      <c r="A85" s="367"/>
      <c r="B85" s="314" t="s">
        <v>94</v>
      </c>
      <c r="C85" s="331">
        <v>5</v>
      </c>
      <c r="D85" s="331">
        <v>4</v>
      </c>
      <c r="E85" s="331">
        <v>6</v>
      </c>
      <c r="F85" s="331">
        <v>5</v>
      </c>
      <c r="G85" s="331">
        <v>5</v>
      </c>
      <c r="H85" s="331">
        <v>5</v>
      </c>
      <c r="I85" s="331">
        <v>7</v>
      </c>
      <c r="J85" s="331">
        <v>5</v>
      </c>
      <c r="K85" s="331">
        <v>7</v>
      </c>
      <c r="L85" s="331">
        <v>4</v>
      </c>
      <c r="M85" s="331">
        <v>6</v>
      </c>
      <c r="N85" s="331">
        <v>5</v>
      </c>
      <c r="O85" s="344">
        <f t="shared" si="21"/>
        <v>64</v>
      </c>
    </row>
    <row r="86" spans="1:15" ht="17.25" customHeight="1">
      <c r="A86" s="367"/>
      <c r="B86" s="314" t="s">
        <v>84</v>
      </c>
      <c r="C86" s="331">
        <v>15</v>
      </c>
      <c r="D86" s="331">
        <v>12</v>
      </c>
      <c r="E86" s="331">
        <v>12</v>
      </c>
      <c r="F86" s="331">
        <v>14</v>
      </c>
      <c r="G86" s="331">
        <v>14</v>
      </c>
      <c r="H86" s="331">
        <v>15</v>
      </c>
      <c r="I86" s="331">
        <v>14</v>
      </c>
      <c r="J86" s="331">
        <v>17</v>
      </c>
      <c r="K86" s="331">
        <v>15</v>
      </c>
      <c r="L86" s="331">
        <v>19</v>
      </c>
      <c r="M86" s="331">
        <v>11</v>
      </c>
      <c r="N86" s="331">
        <v>15</v>
      </c>
      <c r="O86" s="344">
        <f t="shared" si="21"/>
        <v>173</v>
      </c>
    </row>
    <row r="87" spans="1:15" ht="17.25" customHeight="1">
      <c r="A87" s="367"/>
      <c r="B87" s="314" t="s">
        <v>112</v>
      </c>
      <c r="C87" s="363">
        <v>4</v>
      </c>
      <c r="D87" s="363">
        <v>3</v>
      </c>
      <c r="E87" s="363">
        <v>4</v>
      </c>
      <c r="F87" s="363">
        <v>3</v>
      </c>
      <c r="G87" s="363">
        <v>2</v>
      </c>
      <c r="H87" s="363">
        <v>3</v>
      </c>
      <c r="I87" s="363">
        <v>3</v>
      </c>
      <c r="J87" s="363">
        <v>2</v>
      </c>
      <c r="K87" s="363">
        <v>3</v>
      </c>
      <c r="L87" s="363">
        <v>3</v>
      </c>
      <c r="M87" s="363">
        <v>4</v>
      </c>
      <c r="N87" s="363">
        <v>3</v>
      </c>
      <c r="O87" s="344">
        <f t="shared" si="21"/>
        <v>37</v>
      </c>
    </row>
    <row r="88" spans="1:15" ht="17.25" customHeight="1">
      <c r="A88" s="367"/>
      <c r="B88" s="314" t="s">
        <v>93</v>
      </c>
      <c r="C88" s="363">
        <v>6</v>
      </c>
      <c r="D88" s="363">
        <v>6</v>
      </c>
      <c r="E88" s="363">
        <v>6</v>
      </c>
      <c r="F88" s="363">
        <v>6</v>
      </c>
      <c r="G88" s="363">
        <v>6</v>
      </c>
      <c r="H88" s="363">
        <v>6</v>
      </c>
      <c r="I88" s="363">
        <v>6</v>
      </c>
      <c r="J88" s="363">
        <v>6</v>
      </c>
      <c r="K88" s="363">
        <v>6</v>
      </c>
      <c r="L88" s="363">
        <v>6</v>
      </c>
      <c r="M88" s="363">
        <v>6</v>
      </c>
      <c r="N88" s="363">
        <v>6</v>
      </c>
      <c r="O88" s="344">
        <f t="shared" si="21"/>
        <v>72</v>
      </c>
    </row>
    <row r="89" spans="1:15" s="398" customFormat="1" ht="17.25" customHeight="1">
      <c r="A89" s="312"/>
      <c r="B89" s="316" t="s">
        <v>108</v>
      </c>
      <c r="C89" s="336">
        <v>12</v>
      </c>
      <c r="D89" s="336">
        <v>7</v>
      </c>
      <c r="E89" s="336">
        <v>5</v>
      </c>
      <c r="F89" s="336">
        <v>10</v>
      </c>
      <c r="G89" s="336">
        <v>6</v>
      </c>
      <c r="H89" s="336">
        <v>7</v>
      </c>
      <c r="I89" s="336">
        <v>5</v>
      </c>
      <c r="J89" s="336">
        <v>7</v>
      </c>
      <c r="K89" s="336">
        <v>9</v>
      </c>
      <c r="L89" s="336">
        <v>9</v>
      </c>
      <c r="M89" s="336">
        <v>4</v>
      </c>
      <c r="N89" s="336">
        <v>7</v>
      </c>
      <c r="O89" s="330">
        <f t="shared" si="21"/>
        <v>88</v>
      </c>
    </row>
    <row r="90" spans="1:15" ht="17.25" customHeight="1">
      <c r="A90" s="367"/>
      <c r="B90" s="314" t="s">
        <v>85</v>
      </c>
      <c r="C90" s="363">
        <v>1</v>
      </c>
      <c r="D90" s="363">
        <v>1</v>
      </c>
      <c r="E90" s="363">
        <v>2</v>
      </c>
      <c r="F90" s="363">
        <v>2</v>
      </c>
      <c r="G90" s="363">
        <v>2</v>
      </c>
      <c r="H90" s="363">
        <v>3</v>
      </c>
      <c r="I90" s="363">
        <v>2</v>
      </c>
      <c r="J90" s="363">
        <v>1</v>
      </c>
      <c r="K90" s="363">
        <v>2</v>
      </c>
      <c r="L90" s="363">
        <v>2</v>
      </c>
      <c r="M90" s="363">
        <v>2</v>
      </c>
      <c r="N90" s="363">
        <v>2</v>
      </c>
      <c r="O90" s="344">
        <f t="shared" si="21"/>
        <v>22</v>
      </c>
    </row>
    <row r="91" spans="1:15" ht="17.25" customHeight="1">
      <c r="A91" s="367"/>
      <c r="B91" s="314" t="s">
        <v>115</v>
      </c>
      <c r="C91" s="363">
        <v>1</v>
      </c>
      <c r="D91" s="363">
        <v>1</v>
      </c>
      <c r="E91" s="363">
        <v>2</v>
      </c>
      <c r="F91" s="363">
        <v>2</v>
      </c>
      <c r="G91" s="363">
        <v>2</v>
      </c>
      <c r="H91" s="363">
        <v>3</v>
      </c>
      <c r="I91" s="363">
        <v>2</v>
      </c>
      <c r="J91" s="363">
        <v>1</v>
      </c>
      <c r="K91" s="363">
        <v>2</v>
      </c>
      <c r="L91" s="363">
        <v>2</v>
      </c>
      <c r="M91" s="363">
        <v>2</v>
      </c>
      <c r="N91" s="363">
        <v>2</v>
      </c>
      <c r="O91" s="344">
        <f>SUM(C91:N91)</f>
        <v>22</v>
      </c>
    </row>
    <row r="92" spans="1:15" ht="17.25" customHeight="1">
      <c r="A92" s="367"/>
      <c r="B92" s="314" t="s">
        <v>80</v>
      </c>
      <c r="C92" s="331">
        <v>5</v>
      </c>
      <c r="D92" s="331">
        <v>4</v>
      </c>
      <c r="E92" s="331">
        <v>2</v>
      </c>
      <c r="F92" s="331">
        <v>4</v>
      </c>
      <c r="G92" s="331">
        <v>5</v>
      </c>
      <c r="H92" s="331">
        <v>6</v>
      </c>
      <c r="I92" s="331">
        <v>3</v>
      </c>
      <c r="J92" s="331">
        <v>1</v>
      </c>
      <c r="K92" s="331">
        <v>5</v>
      </c>
      <c r="L92" s="331">
        <v>5</v>
      </c>
      <c r="M92" s="331">
        <v>5</v>
      </c>
      <c r="N92" s="331">
        <v>2</v>
      </c>
      <c r="O92" s="344">
        <f t="shared" si="21"/>
        <v>47</v>
      </c>
    </row>
    <row r="93" spans="1:15" ht="17.25" customHeight="1">
      <c r="A93" s="367"/>
      <c r="B93" s="314" t="s">
        <v>110</v>
      </c>
      <c r="C93" s="331">
        <v>6</v>
      </c>
      <c r="D93" s="331">
        <v>6</v>
      </c>
      <c r="E93" s="331">
        <v>5</v>
      </c>
      <c r="F93" s="331">
        <v>6</v>
      </c>
      <c r="G93" s="331">
        <v>6</v>
      </c>
      <c r="H93" s="331">
        <v>5</v>
      </c>
      <c r="I93" s="331">
        <v>5</v>
      </c>
      <c r="J93" s="331">
        <v>4</v>
      </c>
      <c r="K93" s="331">
        <v>5</v>
      </c>
      <c r="L93" s="331">
        <v>7</v>
      </c>
      <c r="M93" s="331">
        <v>5</v>
      </c>
      <c r="N93" s="331">
        <v>7</v>
      </c>
      <c r="O93" s="344">
        <f t="shared" si="21"/>
        <v>67</v>
      </c>
    </row>
    <row r="94" spans="1:15" ht="17.25" customHeight="1">
      <c r="A94" s="367"/>
      <c r="B94" s="314" t="s">
        <v>81</v>
      </c>
      <c r="C94" s="346">
        <v>1</v>
      </c>
      <c r="D94" s="346">
        <v>1</v>
      </c>
      <c r="E94" s="346">
        <v>1</v>
      </c>
      <c r="F94" s="346">
        <v>1</v>
      </c>
      <c r="G94" s="346">
        <v>1</v>
      </c>
      <c r="H94" s="346">
        <v>1</v>
      </c>
      <c r="I94" s="346">
        <v>1</v>
      </c>
      <c r="J94" s="346">
        <v>1</v>
      </c>
      <c r="K94" s="346">
        <v>5</v>
      </c>
      <c r="L94" s="346">
        <v>2</v>
      </c>
      <c r="M94" s="346">
        <v>2</v>
      </c>
      <c r="N94" s="346">
        <v>3</v>
      </c>
      <c r="O94" s="344">
        <f t="shared" si="21"/>
        <v>20</v>
      </c>
    </row>
    <row r="95" spans="1:15" ht="17.25" customHeight="1">
      <c r="A95" s="367"/>
      <c r="B95" s="314" t="s">
        <v>169</v>
      </c>
      <c r="C95" s="363">
        <v>3</v>
      </c>
      <c r="D95" s="363">
        <v>3</v>
      </c>
      <c r="E95" s="363">
        <v>3</v>
      </c>
      <c r="F95" s="363">
        <v>3</v>
      </c>
      <c r="G95" s="363">
        <v>3</v>
      </c>
      <c r="H95" s="363">
        <v>3</v>
      </c>
      <c r="I95" s="363">
        <v>3</v>
      </c>
      <c r="J95" s="363">
        <v>3</v>
      </c>
      <c r="K95" s="363">
        <v>3</v>
      </c>
      <c r="L95" s="363">
        <v>2</v>
      </c>
      <c r="M95" s="363">
        <v>3</v>
      </c>
      <c r="N95" s="363">
        <v>3</v>
      </c>
      <c r="O95" s="344">
        <f t="shared" si="21"/>
        <v>35</v>
      </c>
    </row>
    <row r="96" spans="1:15" s="406" customFormat="1" ht="17.25" customHeight="1">
      <c r="A96" s="318"/>
      <c r="B96" s="315" t="s">
        <v>123</v>
      </c>
      <c r="C96" s="346">
        <v>2</v>
      </c>
      <c r="D96" s="346">
        <v>2</v>
      </c>
      <c r="E96" s="346">
        <v>2</v>
      </c>
      <c r="F96" s="346">
        <v>2</v>
      </c>
      <c r="G96" s="346">
        <v>2</v>
      </c>
      <c r="H96" s="346">
        <v>2</v>
      </c>
      <c r="I96" s="346">
        <v>2</v>
      </c>
      <c r="J96" s="346">
        <v>2</v>
      </c>
      <c r="K96" s="375">
        <f>2.5/100*97</f>
        <v>2.4250000000000003</v>
      </c>
      <c r="L96" s="375">
        <f>2.5/100*97</f>
        <v>2.4250000000000003</v>
      </c>
      <c r="M96" s="375">
        <f>2.5/100*97</f>
        <v>2.4250000000000003</v>
      </c>
      <c r="N96" s="375">
        <f>2.5/100*97</f>
        <v>2.4250000000000003</v>
      </c>
      <c r="O96" s="330">
        <f>SUM(C96:N96)</f>
        <v>25.700000000000003</v>
      </c>
    </row>
    <row r="97" spans="1:15" ht="17.25" customHeight="1">
      <c r="A97" s="367"/>
      <c r="B97" s="314" t="s">
        <v>116</v>
      </c>
      <c r="C97" s="363">
        <v>3</v>
      </c>
      <c r="D97" s="363">
        <v>3</v>
      </c>
      <c r="E97" s="363">
        <v>2</v>
      </c>
      <c r="F97" s="363">
        <v>3</v>
      </c>
      <c r="G97" s="363">
        <v>4</v>
      </c>
      <c r="H97" s="363">
        <v>3</v>
      </c>
      <c r="I97" s="363">
        <v>3</v>
      </c>
      <c r="J97" s="363">
        <v>2</v>
      </c>
      <c r="K97" s="363">
        <v>2</v>
      </c>
      <c r="L97" s="363">
        <v>3</v>
      </c>
      <c r="M97" s="363">
        <v>3</v>
      </c>
      <c r="N97" s="363">
        <v>3</v>
      </c>
      <c r="O97" s="344">
        <f t="shared" si="21"/>
        <v>34</v>
      </c>
    </row>
    <row r="98" spans="1:15" ht="17.25" customHeight="1">
      <c r="A98" s="367"/>
      <c r="B98" s="314" t="s">
        <v>87</v>
      </c>
      <c r="C98" s="331">
        <v>4</v>
      </c>
      <c r="D98" s="331">
        <v>5</v>
      </c>
      <c r="E98" s="331">
        <v>3</v>
      </c>
      <c r="F98" s="331">
        <v>4</v>
      </c>
      <c r="G98" s="331">
        <v>5</v>
      </c>
      <c r="H98" s="331">
        <v>5</v>
      </c>
      <c r="I98" s="331">
        <v>4</v>
      </c>
      <c r="J98" s="331">
        <v>4</v>
      </c>
      <c r="K98" s="331">
        <v>5</v>
      </c>
      <c r="L98" s="331">
        <v>4</v>
      </c>
      <c r="M98" s="331">
        <v>4</v>
      </c>
      <c r="N98" s="331">
        <v>5</v>
      </c>
      <c r="O98" s="344">
        <f t="shared" si="21"/>
        <v>52</v>
      </c>
    </row>
    <row r="99" spans="1:15" ht="17.25" customHeight="1">
      <c r="A99" s="367"/>
      <c r="B99" s="314" t="s">
        <v>114</v>
      </c>
      <c r="C99" s="331">
        <v>3</v>
      </c>
      <c r="D99" s="331">
        <v>2</v>
      </c>
      <c r="E99" s="331">
        <v>3</v>
      </c>
      <c r="F99" s="331">
        <v>4</v>
      </c>
      <c r="G99" s="331">
        <v>5</v>
      </c>
      <c r="H99" s="331">
        <v>5</v>
      </c>
      <c r="I99" s="331">
        <v>2</v>
      </c>
      <c r="J99" s="331">
        <v>2</v>
      </c>
      <c r="K99" s="331">
        <v>5</v>
      </c>
      <c r="L99" s="331">
        <v>6</v>
      </c>
      <c r="M99" s="331">
        <v>5</v>
      </c>
      <c r="N99" s="331">
        <v>2</v>
      </c>
      <c r="O99" s="344">
        <f t="shared" si="21"/>
        <v>44</v>
      </c>
    </row>
    <row r="100" spans="1:15" ht="17.25" customHeight="1">
      <c r="A100" s="367"/>
      <c r="B100" s="314" t="s">
        <v>88</v>
      </c>
      <c r="C100" s="331">
        <v>4</v>
      </c>
      <c r="D100" s="331">
        <v>2</v>
      </c>
      <c r="E100" s="331">
        <v>2</v>
      </c>
      <c r="F100" s="331">
        <v>2</v>
      </c>
      <c r="G100" s="331">
        <v>2</v>
      </c>
      <c r="H100" s="331">
        <v>2</v>
      </c>
      <c r="I100" s="331">
        <v>3</v>
      </c>
      <c r="J100" s="331">
        <v>3</v>
      </c>
      <c r="K100" s="331">
        <v>5</v>
      </c>
      <c r="L100" s="331">
        <v>2</v>
      </c>
      <c r="M100" s="331">
        <v>2</v>
      </c>
      <c r="N100" s="331">
        <v>3</v>
      </c>
      <c r="O100" s="344">
        <f t="shared" si="21"/>
        <v>32</v>
      </c>
    </row>
    <row r="101" spans="1:15" ht="17.25" customHeight="1">
      <c r="A101" s="367"/>
      <c r="B101" s="314" t="s">
        <v>83</v>
      </c>
      <c r="C101" s="331">
        <v>4</v>
      </c>
      <c r="D101" s="331">
        <v>2</v>
      </c>
      <c r="E101" s="331">
        <v>3</v>
      </c>
      <c r="F101" s="331">
        <v>3</v>
      </c>
      <c r="G101" s="331">
        <v>4</v>
      </c>
      <c r="H101" s="331">
        <v>4</v>
      </c>
      <c r="I101" s="331">
        <v>3</v>
      </c>
      <c r="J101" s="331">
        <v>4</v>
      </c>
      <c r="K101" s="331">
        <v>4</v>
      </c>
      <c r="L101" s="331">
        <v>3</v>
      </c>
      <c r="M101" s="331">
        <v>3</v>
      </c>
      <c r="N101" s="331">
        <v>4</v>
      </c>
      <c r="O101" s="344">
        <f t="shared" si="21"/>
        <v>41</v>
      </c>
    </row>
    <row r="102" spans="1:15" ht="17.25" customHeight="1">
      <c r="A102" s="367"/>
      <c r="B102" s="314" t="s">
        <v>90</v>
      </c>
      <c r="C102" s="331">
        <v>1</v>
      </c>
      <c r="D102" s="331">
        <v>1</v>
      </c>
      <c r="E102" s="331">
        <v>1</v>
      </c>
      <c r="F102" s="331">
        <v>1</v>
      </c>
      <c r="G102" s="331">
        <v>1</v>
      </c>
      <c r="H102" s="331">
        <v>1</v>
      </c>
      <c r="I102" s="331">
        <v>1</v>
      </c>
      <c r="J102" s="331">
        <v>1</v>
      </c>
      <c r="K102" s="363">
        <v>2.7</v>
      </c>
      <c r="L102" s="363">
        <v>2.7</v>
      </c>
      <c r="M102" s="363">
        <v>2.7</v>
      </c>
      <c r="N102" s="363">
        <v>2.7</v>
      </c>
      <c r="O102" s="344">
        <f t="shared" si="21"/>
        <v>18.799999999999997</v>
      </c>
    </row>
    <row r="103" spans="1:15" ht="17.25" customHeight="1">
      <c r="A103" s="367"/>
      <c r="B103" s="314" t="s">
        <v>89</v>
      </c>
      <c r="C103" s="363">
        <v>2</v>
      </c>
      <c r="D103" s="363">
        <v>3</v>
      </c>
      <c r="E103" s="363">
        <v>2</v>
      </c>
      <c r="F103" s="363">
        <v>3</v>
      </c>
      <c r="G103" s="363">
        <v>1</v>
      </c>
      <c r="H103" s="363">
        <v>1</v>
      </c>
      <c r="I103" s="363">
        <v>3</v>
      </c>
      <c r="J103" s="363">
        <v>3</v>
      </c>
      <c r="K103" s="363">
        <v>2</v>
      </c>
      <c r="L103" s="363">
        <v>1</v>
      </c>
      <c r="M103" s="363">
        <v>2</v>
      </c>
      <c r="N103" s="363">
        <v>2</v>
      </c>
      <c r="O103" s="344">
        <f t="shared" si="21"/>
        <v>25</v>
      </c>
    </row>
    <row r="104" spans="1:15" s="398" customFormat="1" ht="17.25" customHeight="1">
      <c r="A104" s="368"/>
      <c r="B104" s="316" t="s">
        <v>119</v>
      </c>
      <c r="C104" s="336">
        <v>5</v>
      </c>
      <c r="D104" s="336">
        <v>4</v>
      </c>
      <c r="E104" s="336">
        <v>8</v>
      </c>
      <c r="F104" s="336">
        <v>9</v>
      </c>
      <c r="G104" s="336">
        <v>5</v>
      </c>
      <c r="H104" s="336">
        <v>6</v>
      </c>
      <c r="I104" s="336">
        <v>7</v>
      </c>
      <c r="J104" s="336">
        <v>7</v>
      </c>
      <c r="K104" s="336">
        <v>5</v>
      </c>
      <c r="L104" s="336">
        <v>6</v>
      </c>
      <c r="M104" s="336">
        <v>7</v>
      </c>
      <c r="N104" s="336">
        <v>3</v>
      </c>
      <c r="O104" s="330">
        <f t="shared" si="21"/>
        <v>72</v>
      </c>
    </row>
    <row r="105" spans="1:15" s="398" customFormat="1" ht="17.25" customHeight="1">
      <c r="A105" s="368"/>
      <c r="B105" s="316" t="s">
        <v>190</v>
      </c>
      <c r="C105" s="336">
        <v>5</v>
      </c>
      <c r="D105" s="336">
        <v>4</v>
      </c>
      <c r="E105" s="336">
        <v>8</v>
      </c>
      <c r="F105" s="336">
        <v>9</v>
      </c>
      <c r="G105" s="336">
        <v>5</v>
      </c>
      <c r="H105" s="336">
        <v>6</v>
      </c>
      <c r="I105" s="336">
        <v>7</v>
      </c>
      <c r="J105" s="336">
        <v>7</v>
      </c>
      <c r="K105" s="336">
        <v>5</v>
      </c>
      <c r="L105" s="336">
        <v>6</v>
      </c>
      <c r="M105" s="336">
        <v>7</v>
      </c>
      <c r="N105" s="336">
        <v>3</v>
      </c>
      <c r="O105" s="330">
        <f t="shared" si="21"/>
        <v>72</v>
      </c>
    </row>
    <row r="106" spans="1:15" s="396" customFormat="1" ht="17.25" customHeight="1">
      <c r="A106" s="313">
        <v>5</v>
      </c>
      <c r="B106" s="313" t="s">
        <v>31</v>
      </c>
      <c r="C106" s="173">
        <f aca="true" t="shared" si="22" ref="C106:N106">SUM(C107:C108)</f>
        <v>11.5</v>
      </c>
      <c r="D106" s="173">
        <f t="shared" si="22"/>
        <v>11.5</v>
      </c>
      <c r="E106" s="173">
        <f t="shared" si="22"/>
        <v>11.5</v>
      </c>
      <c r="F106" s="173">
        <f t="shared" si="22"/>
        <v>11.5</v>
      </c>
      <c r="G106" s="173">
        <f t="shared" si="22"/>
        <v>10.75</v>
      </c>
      <c r="H106" s="173">
        <f t="shared" si="22"/>
        <v>11.5</v>
      </c>
      <c r="I106" s="173">
        <f t="shared" si="22"/>
        <v>10.75</v>
      </c>
      <c r="J106" s="173">
        <f t="shared" si="22"/>
        <v>12.25</v>
      </c>
      <c r="K106" s="173">
        <f t="shared" si="22"/>
        <v>10.75</v>
      </c>
      <c r="L106" s="173">
        <f t="shared" si="22"/>
        <v>11.5</v>
      </c>
      <c r="M106" s="173">
        <f t="shared" si="22"/>
        <v>10.75</v>
      </c>
      <c r="N106" s="173">
        <f t="shared" si="22"/>
        <v>10.75</v>
      </c>
      <c r="O106" s="173">
        <f>SUM(C106:N106)</f>
        <v>135</v>
      </c>
    </row>
    <row r="107" spans="1:15" ht="17.25" customHeight="1">
      <c r="A107" s="367"/>
      <c r="B107" s="309" t="s">
        <v>152</v>
      </c>
      <c r="C107" s="366">
        <v>2.5</v>
      </c>
      <c r="D107" s="366">
        <v>2.5</v>
      </c>
      <c r="E107" s="366">
        <v>2.5</v>
      </c>
      <c r="F107" s="366">
        <v>2.5</v>
      </c>
      <c r="G107" s="366">
        <v>1.75</v>
      </c>
      <c r="H107" s="366">
        <v>2.5</v>
      </c>
      <c r="I107" s="366">
        <v>1.75</v>
      </c>
      <c r="J107" s="366">
        <v>3.25</v>
      </c>
      <c r="K107" s="366">
        <v>1.75</v>
      </c>
      <c r="L107" s="366">
        <v>2.5</v>
      </c>
      <c r="M107" s="366">
        <v>1.75</v>
      </c>
      <c r="N107" s="366">
        <v>1.75</v>
      </c>
      <c r="O107" s="344">
        <f>SUM(C107:N107)</f>
        <v>27</v>
      </c>
    </row>
    <row r="108" spans="1:15" ht="17.25" customHeight="1">
      <c r="A108" s="367"/>
      <c r="B108" s="376" t="s">
        <v>151</v>
      </c>
      <c r="C108" s="340">
        <v>9</v>
      </c>
      <c r="D108" s="340">
        <v>9</v>
      </c>
      <c r="E108" s="340">
        <v>9</v>
      </c>
      <c r="F108" s="340">
        <v>9</v>
      </c>
      <c r="G108" s="340">
        <v>9</v>
      </c>
      <c r="H108" s="340">
        <v>9</v>
      </c>
      <c r="I108" s="340">
        <v>9</v>
      </c>
      <c r="J108" s="340">
        <v>9</v>
      </c>
      <c r="K108" s="340">
        <v>9</v>
      </c>
      <c r="L108" s="340">
        <v>9</v>
      </c>
      <c r="M108" s="340">
        <v>9</v>
      </c>
      <c r="N108" s="340">
        <v>9</v>
      </c>
      <c r="O108" s="344">
        <f>SUM(C108:N108)</f>
        <v>108</v>
      </c>
    </row>
    <row r="109" spans="1:15" s="396" customFormat="1" ht="17.25" customHeight="1">
      <c r="A109" s="377"/>
      <c r="B109" s="313" t="s">
        <v>50</v>
      </c>
      <c r="C109" s="173">
        <f aca="true" t="shared" si="23" ref="C109:N109">C8+C45+C50+C82+C106+C81</f>
        <v>253.72</v>
      </c>
      <c r="D109" s="173">
        <f t="shared" si="23"/>
        <v>195.03</v>
      </c>
      <c r="E109" s="173">
        <f t="shared" si="23"/>
        <v>209.12</v>
      </c>
      <c r="F109" s="173">
        <f t="shared" si="23"/>
        <v>222.82999999999998</v>
      </c>
      <c r="G109" s="173">
        <f t="shared" si="23"/>
        <v>221.76999999999998</v>
      </c>
      <c r="H109" s="173">
        <f t="shared" si="23"/>
        <v>228.03</v>
      </c>
      <c r="I109" s="173">
        <f t="shared" si="23"/>
        <v>208.88</v>
      </c>
      <c r="J109" s="173">
        <f t="shared" si="23"/>
        <v>223.76999999999998</v>
      </c>
      <c r="K109" s="173">
        <f t="shared" si="23"/>
        <v>234.60500000000002</v>
      </c>
      <c r="L109" s="173">
        <f t="shared" si="23"/>
        <v>231.345</v>
      </c>
      <c r="M109" s="173">
        <f t="shared" si="23"/>
        <v>206.20499999999998</v>
      </c>
      <c r="N109" s="173">
        <f t="shared" si="23"/>
        <v>215.695</v>
      </c>
      <c r="O109" s="173">
        <f>SUM(C109:N109)</f>
        <v>2651</v>
      </c>
    </row>
    <row r="110" spans="1:15" ht="17.25" customHeight="1">
      <c r="A110" s="16"/>
      <c r="B110" s="16"/>
      <c r="C110" s="6"/>
      <c r="D110" s="16"/>
      <c r="E110" s="16"/>
      <c r="F110" s="16"/>
      <c r="G110" s="16"/>
      <c r="H110" s="16"/>
      <c r="I110" s="16"/>
      <c r="J110" s="91"/>
      <c r="K110" s="17"/>
      <c r="L110" s="91"/>
      <c r="M110" s="91"/>
      <c r="N110" s="91"/>
      <c r="O110" s="91"/>
    </row>
    <row r="111" spans="1:15" ht="17.2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91"/>
      <c r="K111" s="17"/>
      <c r="L111" s="91"/>
      <c r="M111" s="91"/>
      <c r="N111" s="91"/>
      <c r="O111" s="91"/>
    </row>
    <row r="112" spans="1:15" ht="17.2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91"/>
      <c r="L112" s="91"/>
      <c r="M112" s="91"/>
      <c r="N112" s="91"/>
      <c r="O112" s="91"/>
    </row>
    <row r="113" spans="1:15" ht="17.25" customHeight="1">
      <c r="A113" s="16"/>
      <c r="B113" s="16"/>
      <c r="C113" s="16"/>
      <c r="D113" s="16"/>
      <c r="E113" s="16"/>
      <c r="F113" s="16"/>
      <c r="G113" s="16"/>
      <c r="H113" s="16"/>
      <c r="I113" s="6"/>
      <c r="J113" s="16"/>
      <c r="K113" s="91"/>
      <c r="L113" s="91"/>
      <c r="M113" s="91"/>
      <c r="N113" s="91"/>
      <c r="O113" s="91"/>
    </row>
    <row r="114" spans="1:15" ht="17.25" customHeight="1">
      <c r="A114" s="16"/>
      <c r="B114" s="16"/>
      <c r="C114" s="16"/>
      <c r="D114" s="16"/>
      <c r="E114" s="16"/>
      <c r="F114" s="16"/>
      <c r="G114" s="16"/>
      <c r="H114" s="16"/>
      <c r="I114" s="92"/>
      <c r="J114" s="16"/>
      <c r="K114" s="91"/>
      <c r="L114" s="91"/>
      <c r="M114" s="91"/>
      <c r="N114" s="91"/>
      <c r="O114" s="91"/>
    </row>
    <row r="115" spans="1:15" ht="17.25" customHeight="1">
      <c r="A115" s="91"/>
      <c r="B115" s="17"/>
      <c r="C115" s="6"/>
      <c r="D115" s="5"/>
      <c r="E115" s="5"/>
      <c r="F115" s="5"/>
      <c r="G115" s="5"/>
      <c r="H115" s="5"/>
      <c r="I115" s="92"/>
      <c r="J115" s="16"/>
      <c r="K115" s="91"/>
      <c r="L115" s="91"/>
      <c r="M115" s="91"/>
      <c r="N115" s="91"/>
      <c r="O115" s="91"/>
    </row>
    <row r="116" spans="1:15" ht="17.25" customHeight="1">
      <c r="A116" s="91"/>
      <c r="B116" s="17"/>
      <c r="C116" s="378"/>
      <c r="D116" s="378"/>
      <c r="E116" s="378"/>
      <c r="F116" s="378"/>
      <c r="G116" s="378"/>
      <c r="H116" s="378"/>
      <c r="I116" s="92"/>
      <c r="J116" s="16"/>
      <c r="K116" s="91"/>
      <c r="L116" s="91"/>
      <c r="M116" s="91"/>
      <c r="N116" s="91"/>
      <c r="O116" s="91"/>
    </row>
    <row r="117" spans="1:15" ht="17.25" customHeight="1">
      <c r="A117" s="91"/>
      <c r="B117" s="17"/>
      <c r="C117" s="92"/>
      <c r="D117" s="92"/>
      <c r="E117" s="92"/>
      <c r="F117" s="92"/>
      <c r="G117" s="92"/>
      <c r="H117" s="92"/>
      <c r="I117" s="16"/>
      <c r="J117" s="16"/>
      <c r="K117" s="91"/>
      <c r="L117" s="91"/>
      <c r="M117" s="91"/>
      <c r="N117" s="91"/>
      <c r="O117" s="91"/>
    </row>
    <row r="118" spans="1:15" ht="17.25" customHeight="1">
      <c r="A118" s="91"/>
      <c r="B118" s="17"/>
      <c r="C118" s="92"/>
      <c r="D118" s="92"/>
      <c r="E118" s="92"/>
      <c r="F118" s="92"/>
      <c r="G118" s="92"/>
      <c r="H118" s="92"/>
      <c r="I118" s="91"/>
      <c r="J118" s="91"/>
      <c r="K118" s="91"/>
      <c r="L118" s="91"/>
      <c r="M118" s="91"/>
      <c r="N118" s="91"/>
      <c r="O118" s="91"/>
    </row>
    <row r="119" spans="1:15" ht="17.25" customHeight="1">
      <c r="A119" s="91"/>
      <c r="B119" s="16"/>
      <c r="C119" s="379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1:15" ht="17.25" customHeight="1">
      <c r="A120" s="91"/>
      <c r="B120" s="16"/>
      <c r="C120" s="379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1:15" ht="17.25" customHeight="1">
      <c r="A121" s="91"/>
      <c r="B121" s="16"/>
      <c r="C121" s="379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1:15" ht="17.25" customHeight="1">
      <c r="A122" s="91"/>
      <c r="B122" s="16"/>
      <c r="C122" s="379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1:15" ht="17.25" customHeight="1">
      <c r="A123" s="91"/>
      <c r="B123" s="16"/>
      <c r="C123" s="379"/>
      <c r="D123" s="16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1:15" ht="17.25" customHeight="1">
      <c r="A124" s="91"/>
      <c r="B124" s="16"/>
      <c r="C124" s="379"/>
      <c r="D124" s="16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1:15" ht="17.25" customHeight="1">
      <c r="A125" s="91"/>
      <c r="B125" s="16"/>
      <c r="C125" s="379"/>
      <c r="D125" s="16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1:15" ht="17.25" customHeight="1">
      <c r="A126" s="91"/>
      <c r="B126" s="16"/>
      <c r="C126" s="379"/>
      <c r="D126" s="16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1:15" ht="17.25" customHeight="1">
      <c r="A127" s="91"/>
      <c r="B127" s="16"/>
      <c r="C127" s="379"/>
      <c r="D127" s="16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  <row r="128" spans="1:15" ht="17.25" customHeight="1">
      <c r="A128" s="91"/>
      <c r="B128" s="16"/>
      <c r="C128" s="379"/>
      <c r="D128" s="16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1:15" ht="17.25" customHeight="1">
      <c r="A129" s="91"/>
      <c r="B129" s="16"/>
      <c r="C129" s="379"/>
      <c r="D129" s="16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1:15" ht="17.25" customHeight="1">
      <c r="A130" s="91"/>
      <c r="B130" s="16"/>
      <c r="C130" s="380"/>
      <c r="D130" s="16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1:15" ht="17.25" customHeight="1">
      <c r="A131" s="91"/>
      <c r="B131" s="16"/>
      <c r="C131" s="380"/>
      <c r="D131" s="16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</sheetData>
  <sheetProtection/>
  <mergeCells count="3">
    <mergeCell ref="B3:J4"/>
    <mergeCell ref="C6:O6"/>
    <mergeCell ref="K1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Нестерова_Н</cp:lastModifiedBy>
  <cp:lastPrinted>2021-02-03T11:17:17Z</cp:lastPrinted>
  <dcterms:created xsi:type="dcterms:W3CDTF">1996-10-08T23:32:33Z</dcterms:created>
  <dcterms:modified xsi:type="dcterms:W3CDTF">2021-03-22T12:10:40Z</dcterms:modified>
  <cp:category/>
  <cp:version/>
  <cp:contentType/>
  <cp:contentStatus/>
</cp:coreProperties>
</file>