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Газ " sheetId="1" r:id="rId1"/>
    <sheet name="эл.энергия " sheetId="2" r:id="rId2"/>
    <sheet name="Теплоэнергия" sheetId="3" r:id="rId3"/>
    <sheet name="Водопотребление " sheetId="4" r:id="rId4"/>
    <sheet name="Водоотведение" sheetId="5" r:id="rId5"/>
    <sheet name="ЖБО" sheetId="6" r:id="rId6"/>
    <sheet name="ТКО" sheetId="7" r:id="rId7"/>
  </sheets>
  <definedNames>
    <definedName name="_xlnm.Print_Area" localSheetId="4">'Водоотведение'!$A$1:$O$59</definedName>
    <definedName name="_xlnm.Print_Area" localSheetId="3">'Водопотребление '!$A$1:$O$86</definedName>
    <definedName name="_xlnm.Print_Area" localSheetId="0">'Газ '!$A$1:$O$71</definedName>
    <definedName name="_xlnm.Print_Area" localSheetId="5">'ЖБО'!$A$1:$O$63</definedName>
    <definedName name="_xlnm.Print_Area" localSheetId="2">'Теплоэнергия'!$A$1:$O$58</definedName>
    <definedName name="_xlnm.Print_Area" localSheetId="6">'ТКО'!$A$1:$O$111</definedName>
    <definedName name="_xlnm.Print_Area" localSheetId="1">'эл.энергия '!$A$1:$O$105</definedName>
  </definedNames>
  <calcPr fullCalcOnLoad="1"/>
</workbook>
</file>

<file path=xl/sharedStrings.xml><?xml version="1.0" encoding="utf-8"?>
<sst xmlns="http://schemas.openxmlformats.org/spreadsheetml/2006/main" count="695" uniqueCount="193">
  <si>
    <t>№ п/п</t>
  </si>
  <si>
    <t xml:space="preserve">Наименование потребителей </t>
  </si>
  <si>
    <t>1.  </t>
  </si>
  <si>
    <t>2.      </t>
  </si>
  <si>
    <t>1.</t>
  </si>
  <si>
    <t>- администрация</t>
  </si>
  <si>
    <t>2.</t>
  </si>
  <si>
    <t>3.</t>
  </si>
  <si>
    <t>4.</t>
  </si>
  <si>
    <t>5.</t>
  </si>
  <si>
    <t>- Дом культуры с.Глотово</t>
  </si>
  <si>
    <t>6.</t>
  </si>
  <si>
    <t>- Доброивановский клуб</t>
  </si>
  <si>
    <t>7.</t>
  </si>
  <si>
    <t>8.</t>
  </si>
  <si>
    <t>- Порозовский ДК</t>
  </si>
  <si>
    <t>9.</t>
  </si>
  <si>
    <t>- Косиловский ДК</t>
  </si>
  <si>
    <t>10.</t>
  </si>
  <si>
    <t>11.</t>
  </si>
  <si>
    <t>12.</t>
  </si>
  <si>
    <t>13.</t>
  </si>
  <si>
    <t>- администрация с. Смородино</t>
  </si>
  <si>
    <t>- Смородинский СДК</t>
  </si>
  <si>
    <t>- Дроновский клуб</t>
  </si>
  <si>
    <t>15.</t>
  </si>
  <si>
    <t>Управление культуры</t>
  </si>
  <si>
    <t>- ДШИ с. Головчино</t>
  </si>
  <si>
    <t>- Библиотека им. Пушкина</t>
  </si>
  <si>
    <t>- Детская библиотека</t>
  </si>
  <si>
    <t>Управление образования</t>
  </si>
  <si>
    <t>Управление социальной защиты</t>
  </si>
  <si>
    <t>ВСЕГО:</t>
  </si>
  <si>
    <t xml:space="preserve">январь </t>
  </si>
  <si>
    <t xml:space="preserve">февраль </t>
  </si>
  <si>
    <t>март</t>
  </si>
  <si>
    <t>апрель</t>
  </si>
  <si>
    <t xml:space="preserve">май 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</si>
  <si>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</si>
  <si>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</si>
  <si>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</si>
  <si>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</si>
  <si>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</si>
  <si>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</si>
  <si>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</si>
  <si>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Эл. энерг. кВт </t>
  </si>
  <si>
    <t>администрация</t>
  </si>
  <si>
    <t>Стадион г. Грайворон</t>
  </si>
  <si>
    <t>итого</t>
  </si>
  <si>
    <t xml:space="preserve"> -администрация с. Косилово</t>
  </si>
  <si>
    <t>Всего по бюджетным учреждениям:</t>
  </si>
  <si>
    <t xml:space="preserve">Газ, куб.м. </t>
  </si>
  <si>
    <t xml:space="preserve">Теплоэнергия, Гкал </t>
  </si>
  <si>
    <t>Водопотребление, куб.м.</t>
  </si>
  <si>
    <t>Водоотведение, куб.м.</t>
  </si>
  <si>
    <t>- ДШИ №1 г. Грайворона</t>
  </si>
  <si>
    <t>- Антоновский СМДК</t>
  </si>
  <si>
    <t>- Козинский СМДК</t>
  </si>
  <si>
    <t>- Почаевский СМДК</t>
  </si>
  <si>
    <t>- Казачье-Лисичанский СК</t>
  </si>
  <si>
    <t>- М. Орловский СМДК</t>
  </si>
  <si>
    <t>- Ивано-Лисичанский СМДК</t>
  </si>
  <si>
    <t>- Дорогощанский СМДК</t>
  </si>
  <si>
    <t>- Рождественский СК</t>
  </si>
  <si>
    <t>- Глотовский СДК</t>
  </si>
  <si>
    <t>- Санковский СК</t>
  </si>
  <si>
    <t>- Добросельский СМДК</t>
  </si>
  <si>
    <t>- Кинотеатр "Космос"</t>
  </si>
  <si>
    <t>- Ломенский ДК</t>
  </si>
  <si>
    <t>- Дом культуры с Г.Подол</t>
  </si>
  <si>
    <t xml:space="preserve">- Горьковский СДК  </t>
  </si>
  <si>
    <t>- Дунайский СМДК</t>
  </si>
  <si>
    <t>- ЗАГС</t>
  </si>
  <si>
    <t>- Безыменский СМДК</t>
  </si>
  <si>
    <t xml:space="preserve">- Чапаевское библиотека </t>
  </si>
  <si>
    <t>ЖБО, куб.м.</t>
  </si>
  <si>
    <t xml:space="preserve">- Казачье-Лисичанский СК </t>
  </si>
  <si>
    <t>- Косиловский СМДК</t>
  </si>
  <si>
    <t>- МДОУ Детский сад "Капелька"</t>
  </si>
  <si>
    <t xml:space="preserve">- МДОУ Головчинский детский сад «Солнышко» </t>
  </si>
  <si>
    <t>- МБОУ Добросельская  ООШ</t>
  </si>
  <si>
    <t>- МБОУ Дунайская ООШ</t>
  </si>
  <si>
    <t>- МБОУ Косиловская ООШ</t>
  </si>
  <si>
    <t>- МБОУ Новостроевская ООШ</t>
  </si>
  <si>
    <t>- МБОУ Гора-Подольская  СОШ</t>
  </si>
  <si>
    <t>- МБОУ Горьковская  ООШ</t>
  </si>
  <si>
    <t>- МБОУ Козинская  ООШ</t>
  </si>
  <si>
    <t>- МБОУ Косиловская СОШ</t>
  </si>
  <si>
    <t>- МБОУ М.Орловская СОШ</t>
  </si>
  <si>
    <t>- МБОУ Почаевская СОШ</t>
  </si>
  <si>
    <t>- МБОУ Смородинская СОШ</t>
  </si>
  <si>
    <t xml:space="preserve">- МБОУ СОШ им. В.Г. Шухова </t>
  </si>
  <si>
    <t>- МБОУ СОШ с УИОП</t>
  </si>
  <si>
    <t>- МДОУ Головчинский д/с «Солнышко»</t>
  </si>
  <si>
    <t xml:space="preserve">- МДОУ д/с "Капелька" </t>
  </si>
  <si>
    <t>- МДОУ д/с «Капелька»</t>
  </si>
  <si>
    <t xml:space="preserve">- МБОУ СОШ им.В.Г. Шухова </t>
  </si>
  <si>
    <t>- МБОУ Добросельская ООШ</t>
  </si>
  <si>
    <t xml:space="preserve">- МБОУ СОШ им. В.Г.Шухова </t>
  </si>
  <si>
    <t>- МДОУ д/с "Капелька"</t>
  </si>
  <si>
    <t>- МБОУ Новостроевкая ООШ</t>
  </si>
  <si>
    <t xml:space="preserve">- МДОУ Головчинский д/с «Солнышко» </t>
  </si>
  <si>
    <t>- МБОУ СОШ им. В.Г. Шухова</t>
  </si>
  <si>
    <t>- МБОУ Козинская СОШ</t>
  </si>
  <si>
    <t>- МБОУ Горьковская ООШ</t>
  </si>
  <si>
    <t>14.</t>
  </si>
  <si>
    <t>Мокроорловское сельское поселение</t>
  </si>
  <si>
    <t>с.Замосьте (здание школы)</t>
  </si>
  <si>
    <t>- МБОУ Головчинская СОШ с УИОП</t>
  </si>
  <si>
    <t>- МБОУ Горьковская ООШ (п.Чапаевка)</t>
  </si>
  <si>
    <t>- МБОУ Дорогощанская СОШ</t>
  </si>
  <si>
    <t>- МБОУ Ивано-Лисичанская СОШ</t>
  </si>
  <si>
    <t>- МБОУ Безыменская  СОШ</t>
  </si>
  <si>
    <t>- МБОУ Мокро-Орловская СОШ</t>
  </si>
  <si>
    <t>- МБОУ Козинская  СОШ</t>
  </si>
  <si>
    <t>- дошкольная группа МБОУ Горьковская ООШ (п.Чапаевка)</t>
  </si>
  <si>
    <t>- МБОУ Ив.Лисичанская СОШ</t>
  </si>
  <si>
    <t>- дошкольная группа МБОУ "Горьковская ООШ" (п.Чапаевка)</t>
  </si>
  <si>
    <t>- дошкольная группа МБОУ Горьковской ООШ (п.Чапаевка)</t>
  </si>
  <si>
    <t>- МБДОУ "ДСКВ "Радуга" с.Замостье</t>
  </si>
  <si>
    <t>ИТОГО по ОГУ:</t>
  </si>
  <si>
    <t>- Дом культуры с. Головчино</t>
  </si>
  <si>
    <t>- Краеведческий музей г. Грайворон</t>
  </si>
  <si>
    <t>- д/с с. Мощеное</t>
  </si>
  <si>
    <t>Ледовая арена г. Грайворон</t>
  </si>
  <si>
    <t>гаражи (администрация)</t>
  </si>
  <si>
    <t>- гаражи</t>
  </si>
  <si>
    <t xml:space="preserve"> </t>
  </si>
  <si>
    <t>ДСК</t>
  </si>
  <si>
    <t>ФОК</t>
  </si>
  <si>
    <t>ТКО, куб.м.</t>
  </si>
  <si>
    <t xml:space="preserve"> лагерь</t>
  </si>
  <si>
    <t>- с. Глотово, пер. Сосновый, дом № 1-а</t>
  </si>
  <si>
    <t>Дунайская МБФ</t>
  </si>
  <si>
    <t>Ломенский СК</t>
  </si>
  <si>
    <t>Гостиница</t>
  </si>
  <si>
    <t>Порозовский СК</t>
  </si>
  <si>
    <t>ДКС</t>
  </si>
  <si>
    <t xml:space="preserve">Администрация городского округа </t>
  </si>
  <si>
    <t>Головчинская территориальная администрация</t>
  </si>
  <si>
    <t>Дунайская территориальная администрация</t>
  </si>
  <si>
    <t>Козинсккая территориальная администрация</t>
  </si>
  <si>
    <t>Мокроорловская территориальная администрация</t>
  </si>
  <si>
    <t>Новостроевская территориальная администрация</t>
  </si>
  <si>
    <t>МБУСОССЗН "КЦСОН Грайворонского городского округа</t>
  </si>
  <si>
    <t>Безыменская территориальная администрация</t>
  </si>
  <si>
    <t>Гора-Подольская территориальная администрация</t>
  </si>
  <si>
    <t>Смородинская территориальная администрация</t>
  </si>
  <si>
    <t>Ивано-Лисичанская территориальная администрация</t>
  </si>
  <si>
    <t>Отдел городского хозяйства и жизнеобеспечения</t>
  </si>
  <si>
    <t>МБУСОССЗН "Козинский социально-реабилитационный
 центр для несовершеннолетних" Грайворонского городского округа</t>
  </si>
  <si>
    <t>МБУСОССЗН "КЦСОН Грайворонского городского округа"</t>
  </si>
  <si>
    <t xml:space="preserve">Отдел городского хозяйства </t>
  </si>
  <si>
    <t>Дорогощанская территориальная администрация</t>
  </si>
  <si>
    <t xml:space="preserve"> - вечный огонь</t>
  </si>
  <si>
    <t>Гора-Подольскаяя территориальная администрация</t>
  </si>
  <si>
    <t>Доброивановская территориальная администрация</t>
  </si>
  <si>
    <t xml:space="preserve">МКУ "ЦМИ" </t>
  </si>
  <si>
    <t>г. Грайворон, ул. Ленина, д.101а (здание военкомат)</t>
  </si>
  <si>
    <t>г. Грайворон, ул. Ленина, д.101а ( военкомат)</t>
  </si>
  <si>
    <t>г. Грайворон, ул. Ленина, д.101а (военкомат)</t>
  </si>
  <si>
    <t>Станция обезжелезивания</t>
  </si>
  <si>
    <t>- Краеведческий музей г.Грайворон</t>
  </si>
  <si>
    <t>г. Грайворон, ул. Мира, (ДОСААФ)</t>
  </si>
  <si>
    <t>Козинская территориальная администрация</t>
  </si>
  <si>
    <t>ЕДДС</t>
  </si>
  <si>
    <t>АХЧ</t>
  </si>
  <si>
    <t xml:space="preserve"> избирательная комиссия</t>
  </si>
  <si>
    <t>- МБОУ Дунайская ООШ - д/с (с. Пороз)</t>
  </si>
  <si>
    <t>- МБОУ Дунайская ООШ  (с. Пороз)</t>
  </si>
  <si>
    <t>- МБОУ Дунайская ООШ (с. Пороз)</t>
  </si>
  <si>
    <t xml:space="preserve">г. Грайворон ул. Свердлова, д.9 </t>
  </si>
  <si>
    <t>Замостянский сельский ДК</t>
  </si>
  <si>
    <t>- МБОУ Дунайская ООШ (с.Пороз)</t>
  </si>
  <si>
    <t xml:space="preserve">
Спортивный зал администрации</t>
  </si>
  <si>
    <t>МКУ Центр</t>
  </si>
  <si>
    <t>Горьковская территориальная администрация</t>
  </si>
  <si>
    <t>МБДОУ ул. Мира, 61-а</t>
  </si>
  <si>
    <t xml:space="preserve">МБУСОССЗН "Козинский СРЦДН" </t>
  </si>
  <si>
    <t>МБДОУ ул. Мира, 61-д</t>
  </si>
  <si>
    <t>МБУСОССЗН "Козинский СРЦДН" Грайворонского городского округа</t>
  </si>
  <si>
    <t>-МБДОУ ул. Мира, 61-д</t>
  </si>
  <si>
    <t>Лимиты потребления теплоэнергии на 2022 г. по муниципальным учереждениям Грайворонского городского округа</t>
  </si>
  <si>
    <t>Лимиты водопотребления на 2022 г. по муниципальным учереждениям Грайворонского городского округа</t>
  </si>
  <si>
    <t>Лимиты водоотведения на 2022 г. по муниципальным учереждениям Грайворонского городского округа</t>
  </si>
  <si>
    <t>Лимиты ЖБО на 2022 г. по муниципальным учереждениям Грайворонского городского округа</t>
  </si>
  <si>
    <t>Лимиты ТКО на 2022 г. по муниципальным учереждениям Грайворонского городского округа</t>
  </si>
  <si>
    <t>Лимиты потребления электроэнергии на 2022 г. по муниципальным учереждениям Грайворонского городского округа</t>
  </si>
  <si>
    <t>Лимиты потребления газа на 2022 г. по муниципальным учереждениям Грайворонского городского округа</t>
  </si>
  <si>
    <t>Приложение
к постановлению администрации
 Грайворонского городского округа 
от "___"____________2021 года № ______</t>
  </si>
  <si>
    <t>МБУ «Спортивная школа
олимпийского резерва» г.Грайворона</t>
  </si>
  <si>
    <t>Управление по ст-ву, транспорту, ЖКХ и ТЭК</t>
  </si>
  <si>
    <t>Таможенный пост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</si>
</sst>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00000"/>
    <numFmt numFmtId="182" formatCode="0.000"/>
    <numFmt numFmtId="183" formatCode="#,##0_р_.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[$-FC19]d\ mmmm\ yyyy\ &quot;г.&quot;"/>
  </numFmts>
  <fonts count="76">
    <font>
      <sz val="10"/>
      <name val="Arial"/>
      <family val="0"/>
    </font>
    <font>
      <sz val="10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b/>
      <sz val="14"/>
      <name val="Arial Cyr"/>
      <family val="0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8"/>
      <name val="Arial Cyr"/>
      <family val="0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Arial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Arial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Arial"/>
      <family val="2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sz val="10"/>
      <color rgb="FFFF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449">
    <xf numFmtId="0" fontId="0" fillId="0" borderId="0" xfId="0" applyAlignment="1">
      <alignment/>
    </xf>
    <xf numFmtId="0" fontId="1" fillId="0" borderId="0" xfId="53" applyAlignment="1">
      <alignment horizontal="center"/>
      <protection/>
    </xf>
    <xf numFmtId="0" fontId="4" fillId="0" borderId="0" xfId="53" applyFont="1" applyAlignment="1">
      <alignment/>
      <protection/>
    </xf>
    <xf numFmtId="0" fontId="4" fillId="0" borderId="0" xfId="53" applyFont="1" applyAlignment="1">
      <alignment horizontal="center"/>
      <protection/>
    </xf>
    <xf numFmtId="0" fontId="4" fillId="0" borderId="0" xfId="53" applyFont="1" applyAlignment="1">
      <alignment horizontal="left"/>
      <protection/>
    </xf>
    <xf numFmtId="0" fontId="4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center" wrapText="1"/>
      <protection/>
    </xf>
    <xf numFmtId="0" fontId="0" fillId="0" borderId="0" xfId="0" applyFill="1" applyAlignment="1">
      <alignment/>
    </xf>
    <xf numFmtId="0" fontId="1" fillId="0" borderId="0" xfId="53" applyAlignment="1">
      <alignment/>
      <protection/>
    </xf>
    <xf numFmtId="0" fontId="7" fillId="0" borderId="0" xfId="53" applyFont="1" applyAlignment="1">
      <alignment/>
      <protection/>
    </xf>
    <xf numFmtId="0" fontId="5" fillId="0" borderId="0" xfId="0" applyFont="1" applyFill="1" applyBorder="1" applyAlignment="1">
      <alignment vertical="distributed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vertical="distributed" wrapText="1"/>
    </xf>
    <xf numFmtId="0" fontId="5" fillId="0" borderId="0" xfId="0" applyFont="1" applyFill="1" applyBorder="1" applyAlignment="1">
      <alignment horizontal="center" vertical="distributed" wrapText="1"/>
    </xf>
    <xf numFmtId="0" fontId="7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1" fillId="0" borderId="10" xfId="53" applyFill="1" applyBorder="1" applyAlignment="1">
      <alignment horizontal="center"/>
      <protection/>
    </xf>
    <xf numFmtId="0" fontId="0" fillId="0" borderId="0" xfId="0" applyAlignment="1">
      <alignment horizontal="center" vertical="center" wrapText="1"/>
    </xf>
    <xf numFmtId="49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33" borderId="0" xfId="0" applyFill="1" applyAlignment="1">
      <alignment/>
    </xf>
    <xf numFmtId="0" fontId="1" fillId="0" borderId="0" xfId="53" applyFont="1" applyAlignment="1">
      <alignment horizontal="center"/>
      <protection/>
    </xf>
    <xf numFmtId="0" fontId="0" fillId="0" borderId="0" xfId="0" applyFont="1" applyAlignment="1">
      <alignment horizontal="center"/>
    </xf>
    <xf numFmtId="49" fontId="0" fillId="0" borderId="0" xfId="0" applyNumberFormat="1" applyAlignment="1">
      <alignment vertical="center" wrapText="1"/>
    </xf>
    <xf numFmtId="49" fontId="0" fillId="0" borderId="0" xfId="0" applyNumberFormat="1" applyFill="1" applyAlignment="1">
      <alignment horizontal="center" vertical="center" wrapText="1"/>
    </xf>
    <xf numFmtId="0" fontId="1" fillId="0" borderId="10" xfId="53" applyFill="1" applyBorder="1" applyAlignment="1">
      <alignment/>
      <protection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/>
    </xf>
    <xf numFmtId="0" fontId="0" fillId="34" borderId="0" xfId="0" applyFill="1" applyAlignment="1">
      <alignment/>
    </xf>
    <xf numFmtId="0" fontId="8" fillId="0" borderId="0" xfId="53" applyFont="1" applyFill="1" applyBorder="1" applyAlignment="1">
      <alignment horizontal="center" vertical="top" wrapText="1"/>
      <protection/>
    </xf>
    <xf numFmtId="0" fontId="2" fillId="0" borderId="0" xfId="53" applyFont="1" applyFill="1" applyBorder="1" applyAlignment="1">
      <alignment horizontal="center"/>
      <protection/>
    </xf>
    <xf numFmtId="0" fontId="4" fillId="0" borderId="0" xfId="53" applyFont="1" applyFill="1" applyAlignment="1">
      <alignment/>
      <protection/>
    </xf>
    <xf numFmtId="0" fontId="1" fillId="0" borderId="0" xfId="53" applyFill="1" applyAlignment="1">
      <alignment/>
      <protection/>
    </xf>
    <xf numFmtId="0" fontId="4" fillId="0" borderId="0" xfId="53" applyFont="1" applyFill="1" applyAlignment="1">
      <alignment horizontal="left"/>
      <protection/>
    </xf>
    <xf numFmtId="0" fontId="4" fillId="0" borderId="0" xfId="53" applyFont="1" applyFill="1" applyAlignment="1">
      <alignment horizontal="center"/>
      <protection/>
    </xf>
    <xf numFmtId="0" fontId="7" fillId="0" borderId="0" xfId="53" applyFont="1" applyFill="1" applyAlignment="1">
      <alignment/>
      <protection/>
    </xf>
    <xf numFmtId="0" fontId="0" fillId="35" borderId="0" xfId="0" applyFill="1" applyAlignment="1">
      <alignment/>
    </xf>
    <xf numFmtId="0" fontId="1" fillId="0" borderId="0" xfId="53" applyFill="1" applyAlignment="1">
      <alignment horizontal="center"/>
      <protection/>
    </xf>
    <xf numFmtId="0" fontId="1" fillId="0" borderId="0" xfId="53" applyFill="1" applyBorder="1" applyAlignment="1">
      <alignment horizontal="center"/>
      <protection/>
    </xf>
    <xf numFmtId="0" fontId="2" fillId="35" borderId="10" xfId="53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center"/>
    </xf>
    <xf numFmtId="49" fontId="1" fillId="0" borderId="10" xfId="53" applyNumberFormat="1" applyFont="1" applyFill="1" applyBorder="1" applyAlignment="1">
      <alignment horizontal="center"/>
      <protection/>
    </xf>
    <xf numFmtId="0" fontId="3" fillId="0" borderId="0" xfId="53" applyFont="1" applyFill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center"/>
      <protection/>
    </xf>
    <xf numFmtId="0" fontId="8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/>
      <protection/>
    </xf>
    <xf numFmtId="0" fontId="1" fillId="0" borderId="0" xfId="53" applyFont="1" applyFill="1" applyAlignment="1">
      <alignment horizontal="center"/>
      <protection/>
    </xf>
    <xf numFmtId="0" fontId="6" fillId="0" borderId="0" xfId="53" applyFont="1" applyFill="1" applyBorder="1" applyAlignment="1">
      <alignment horizontal="center" vertical="center" wrapText="1"/>
      <protection/>
    </xf>
    <xf numFmtId="0" fontId="7" fillId="0" borderId="0" xfId="53" applyFont="1" applyFill="1" applyBorder="1" applyAlignment="1">
      <alignment horizontal="center" vertical="center" wrapText="1"/>
      <protection/>
    </xf>
    <xf numFmtId="0" fontId="4" fillId="0" borderId="0" xfId="53" applyFont="1" applyFill="1" applyBorder="1" applyAlignment="1">
      <alignment horizontal="center" vertical="center"/>
      <protection/>
    </xf>
    <xf numFmtId="0" fontId="4" fillId="0" borderId="0" xfId="53" applyFont="1" applyFill="1" applyBorder="1" applyAlignment="1">
      <alignment horizontal="center" vertical="center" wrapText="1"/>
      <protection/>
    </xf>
    <xf numFmtId="0" fontId="6" fillId="0" borderId="0" xfId="53" applyFont="1" applyFill="1" applyBorder="1" applyAlignment="1">
      <alignment horizontal="center" vertical="center"/>
      <protection/>
    </xf>
    <xf numFmtId="0" fontId="2" fillId="0" borderId="0" xfId="53" applyFont="1" applyFill="1" applyBorder="1" applyAlignment="1">
      <alignment horizontal="center" vertical="center"/>
      <protection/>
    </xf>
    <xf numFmtId="0" fontId="1" fillId="0" borderId="0" xfId="5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/>
    </xf>
    <xf numFmtId="0" fontId="4" fillId="35" borderId="10" xfId="53" applyFont="1" applyFill="1" applyBorder="1" applyAlignment="1">
      <alignment horizontal="center"/>
      <protection/>
    </xf>
    <xf numFmtId="49" fontId="0" fillId="0" borderId="0" xfId="0" applyNumberFormat="1" applyFill="1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" fillId="34" borderId="11" xfId="53" applyFont="1" applyFill="1" applyBorder="1" applyAlignment="1">
      <alignment/>
      <protection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0" fontId="1" fillId="36" borderId="10" xfId="53" applyFill="1" applyBorder="1" applyAlignment="1">
      <alignment horizontal="center"/>
      <protection/>
    </xf>
    <xf numFmtId="0" fontId="0" fillId="36" borderId="0" xfId="0" applyFill="1" applyBorder="1" applyAlignment="1">
      <alignment/>
    </xf>
    <xf numFmtId="0" fontId="0" fillId="37" borderId="0" xfId="0" applyFill="1" applyAlignment="1">
      <alignment/>
    </xf>
    <xf numFmtId="0" fontId="1" fillId="36" borderId="10" xfId="53" applyFill="1" applyBorder="1" applyAlignment="1">
      <alignment/>
      <protection/>
    </xf>
    <xf numFmtId="0" fontId="0" fillId="36" borderId="0" xfId="0" applyFill="1" applyBorder="1" applyAlignment="1">
      <alignment/>
    </xf>
    <xf numFmtId="0" fontId="0" fillId="36" borderId="0" xfId="0" applyFill="1" applyAlignment="1">
      <alignment/>
    </xf>
    <xf numFmtId="0" fontId="0" fillId="35" borderId="11" xfId="0" applyFill="1" applyBorder="1" applyAlignment="1">
      <alignment/>
    </xf>
    <xf numFmtId="0" fontId="0" fillId="38" borderId="0" xfId="0" applyFill="1" applyAlignment="1">
      <alignment/>
    </xf>
    <xf numFmtId="0" fontId="5" fillId="0" borderId="0" xfId="53" applyFont="1" applyAlignment="1">
      <alignment horizontal="center"/>
      <protection/>
    </xf>
    <xf numFmtId="0" fontId="5" fillId="0" borderId="0" xfId="53" applyFont="1" applyBorder="1" applyAlignment="1">
      <alignment horizontal="center" vertical="center" wrapText="1"/>
      <protection/>
    </xf>
    <xf numFmtId="0" fontId="65" fillId="0" borderId="0" xfId="0" applyFont="1" applyFill="1" applyAlignment="1">
      <alignment/>
    </xf>
    <xf numFmtId="0" fontId="66" fillId="10" borderId="0" xfId="0" applyFont="1" applyFill="1" applyAlignment="1">
      <alignment/>
    </xf>
    <xf numFmtId="0" fontId="66" fillId="36" borderId="0" xfId="0" applyFont="1" applyFill="1" applyAlignment="1">
      <alignment/>
    </xf>
    <xf numFmtId="0" fontId="66" fillId="36" borderId="0" xfId="0" applyFont="1" applyFill="1" applyBorder="1" applyAlignment="1">
      <alignment/>
    </xf>
    <xf numFmtId="0" fontId="66" fillId="0" borderId="0" xfId="0" applyFont="1" applyFill="1" applyAlignment="1">
      <alignment/>
    </xf>
    <xf numFmtId="0" fontId="66" fillId="0" borderId="0" xfId="0" applyFont="1" applyAlignment="1">
      <alignment/>
    </xf>
    <xf numFmtId="0" fontId="66" fillId="0" borderId="0" xfId="0" applyFont="1" applyFill="1" applyAlignment="1">
      <alignment horizontal="center"/>
    </xf>
    <xf numFmtId="0" fontId="66" fillId="0" borderId="0" xfId="0" applyFont="1" applyFill="1" applyBorder="1" applyAlignment="1">
      <alignment/>
    </xf>
    <xf numFmtId="0" fontId="67" fillId="0" borderId="10" xfId="53" applyFont="1" applyFill="1" applyBorder="1" applyAlignment="1">
      <alignment horizontal="center"/>
      <protection/>
    </xf>
    <xf numFmtId="0" fontId="66" fillId="38" borderId="0" xfId="0" applyFont="1" applyFill="1" applyAlignment="1">
      <alignment/>
    </xf>
    <xf numFmtId="0" fontId="66" fillId="38" borderId="0" xfId="0" applyFont="1" applyFill="1" applyBorder="1" applyAlignment="1">
      <alignment/>
    </xf>
    <xf numFmtId="0" fontId="67" fillId="0" borderId="0" xfId="53" applyFont="1" applyFill="1" applyBorder="1" applyAlignment="1">
      <alignment horizontal="center"/>
      <protection/>
    </xf>
    <xf numFmtId="0" fontId="66" fillId="36" borderId="12" xfId="0" applyFont="1" applyFill="1" applyBorder="1" applyAlignment="1">
      <alignment horizontal="center"/>
    </xf>
    <xf numFmtId="0" fontId="67" fillId="36" borderId="10" xfId="53" applyFont="1" applyFill="1" applyBorder="1" applyAlignment="1">
      <alignment horizontal="center"/>
      <protection/>
    </xf>
    <xf numFmtId="0" fontId="0" fillId="39" borderId="0" xfId="0" applyFill="1" applyAlignment="1">
      <alignment/>
    </xf>
    <xf numFmtId="0" fontId="0" fillId="39" borderId="0" xfId="0" applyFill="1" applyBorder="1" applyAlignment="1">
      <alignment/>
    </xf>
    <xf numFmtId="0" fontId="66" fillId="36" borderId="0" xfId="0" applyFont="1" applyFill="1" applyAlignment="1">
      <alignment/>
    </xf>
    <xf numFmtId="0" fontId="66" fillId="36" borderId="0" xfId="0" applyFont="1" applyFill="1" applyBorder="1" applyAlignment="1">
      <alignment/>
    </xf>
    <xf numFmtId="0" fontId="67" fillId="36" borderId="0" xfId="53" applyFont="1" applyFill="1" applyBorder="1" applyAlignment="1">
      <alignment horizontal="center"/>
      <protection/>
    </xf>
    <xf numFmtId="0" fontId="68" fillId="0" borderId="10" xfId="0" applyFont="1" applyFill="1" applyBorder="1" applyAlignment="1">
      <alignment horizontal="center" vertical="top" wrapText="1"/>
    </xf>
    <xf numFmtId="0" fontId="68" fillId="38" borderId="0" xfId="0" applyFont="1" applyFill="1" applyBorder="1" applyAlignment="1">
      <alignment horizontal="center" vertical="top" wrapText="1"/>
    </xf>
    <xf numFmtId="0" fontId="68" fillId="0" borderId="0" xfId="0" applyFont="1" applyFill="1" applyBorder="1" applyAlignment="1">
      <alignment horizontal="center" vertical="top" wrapText="1"/>
    </xf>
    <xf numFmtId="0" fontId="66" fillId="0" borderId="0" xfId="0" applyFont="1" applyBorder="1" applyAlignment="1">
      <alignment/>
    </xf>
    <xf numFmtId="0" fontId="66" fillId="0" borderId="12" xfId="0" applyFont="1" applyBorder="1" applyAlignment="1">
      <alignment/>
    </xf>
    <xf numFmtId="0" fontId="8" fillId="12" borderId="12" xfId="53" applyFont="1" applyFill="1" applyBorder="1" applyAlignment="1">
      <alignment horizontal="center" vertical="center" wrapText="1"/>
      <protection/>
    </xf>
    <xf numFmtId="0" fontId="5" fillId="12" borderId="12" xfId="53" applyFont="1" applyFill="1" applyBorder="1" applyAlignment="1">
      <alignment horizontal="center" vertical="center" wrapText="1"/>
      <protection/>
    </xf>
    <xf numFmtId="0" fontId="7" fillId="12" borderId="12" xfId="53" applyFont="1" applyFill="1" applyBorder="1" applyAlignment="1">
      <alignment horizontal="center" vertical="center"/>
      <protection/>
    </xf>
    <xf numFmtId="0" fontId="4" fillId="12" borderId="12" xfId="53" applyFont="1" applyFill="1" applyBorder="1" applyAlignment="1">
      <alignment horizontal="center" vertical="center"/>
      <protection/>
    </xf>
    <xf numFmtId="0" fontId="11" fillId="34" borderId="12" xfId="53" applyFont="1" applyFill="1" applyBorder="1" applyAlignment="1">
      <alignment horizontal="center" vertical="center"/>
      <protection/>
    </xf>
    <xf numFmtId="0" fontId="69" fillId="0" borderId="12" xfId="53" applyFont="1" applyFill="1" applyBorder="1" applyAlignment="1">
      <alignment horizontal="center" vertical="center"/>
      <protection/>
    </xf>
    <xf numFmtId="0" fontId="11" fillId="0" borderId="12" xfId="53" applyFont="1" applyFill="1" applyBorder="1" applyAlignment="1">
      <alignment horizontal="center" vertical="center"/>
      <protection/>
    </xf>
    <xf numFmtId="0" fontId="69" fillId="36" borderId="12" xfId="53" applyFont="1" applyFill="1" applyBorder="1" applyAlignment="1">
      <alignment horizontal="center" vertical="center"/>
      <protection/>
    </xf>
    <xf numFmtId="0" fontId="13" fillId="0" borderId="0" xfId="53" applyFont="1" applyAlignment="1">
      <alignment/>
      <protection/>
    </xf>
    <xf numFmtId="0" fontId="13" fillId="0" borderId="0" xfId="53" applyFont="1" applyAlignment="1">
      <alignment horizontal="right"/>
      <protection/>
    </xf>
    <xf numFmtId="0" fontId="15" fillId="0" borderId="0" xfId="0" applyFont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/>
    </xf>
    <xf numFmtId="0" fontId="13" fillId="0" borderId="0" xfId="53" applyFont="1" applyAlignment="1">
      <alignment horizontal="left"/>
      <protection/>
    </xf>
    <xf numFmtId="0" fontId="16" fillId="0" borderId="0" xfId="0" applyFont="1" applyFill="1" applyAlignment="1">
      <alignment/>
    </xf>
    <xf numFmtId="0" fontId="13" fillId="12" borderId="12" xfId="53" applyFont="1" applyFill="1" applyBorder="1" applyAlignment="1">
      <alignment horizontal="center" vertical="center" wrapText="1"/>
      <protection/>
    </xf>
    <xf numFmtId="0" fontId="16" fillId="34" borderId="0" xfId="0" applyFont="1" applyFill="1" applyAlignment="1">
      <alignment/>
    </xf>
    <xf numFmtId="0" fontId="15" fillId="34" borderId="0" xfId="0" applyFont="1" applyFill="1" applyAlignment="1">
      <alignment/>
    </xf>
    <xf numFmtId="0" fontId="70" fillId="0" borderId="10" xfId="0" applyFont="1" applyFill="1" applyBorder="1" applyAlignment="1">
      <alignment vertical="top" wrapText="1"/>
    </xf>
    <xf numFmtId="0" fontId="71" fillId="0" borderId="0" xfId="0" applyFont="1" applyFill="1" applyBorder="1" applyAlignment="1">
      <alignment/>
    </xf>
    <xf numFmtId="0" fontId="71" fillId="0" borderId="0" xfId="0" applyFont="1" applyFill="1" applyAlignment="1">
      <alignment/>
    </xf>
    <xf numFmtId="0" fontId="70" fillId="0" borderId="0" xfId="0" applyFont="1" applyFill="1" applyBorder="1" applyAlignment="1">
      <alignment vertical="top" wrapText="1"/>
    </xf>
    <xf numFmtId="0" fontId="15" fillId="37" borderId="0" xfId="0" applyFont="1" applyFill="1" applyAlignment="1">
      <alignment/>
    </xf>
    <xf numFmtId="0" fontId="15" fillId="38" borderId="0" xfId="0" applyFont="1" applyFill="1" applyAlignment="1">
      <alignment/>
    </xf>
    <xf numFmtId="0" fontId="16" fillId="35" borderId="0" xfId="0" applyFont="1" applyFill="1" applyAlignment="1">
      <alignment/>
    </xf>
    <xf numFmtId="0" fontId="71" fillId="36" borderId="0" xfId="0" applyFont="1" applyFill="1" applyAlignment="1">
      <alignment horizontal="right"/>
    </xf>
    <xf numFmtId="0" fontId="71" fillId="36" borderId="0" xfId="0" applyFont="1" applyFill="1" applyBorder="1" applyAlignment="1">
      <alignment horizontal="right"/>
    </xf>
    <xf numFmtId="0" fontId="15" fillId="36" borderId="0" xfId="0" applyFont="1" applyFill="1" applyAlignment="1">
      <alignment horizontal="right"/>
    </xf>
    <xf numFmtId="0" fontId="15" fillId="36" borderId="0" xfId="0" applyFont="1" applyFill="1" applyBorder="1" applyAlignment="1">
      <alignment horizontal="right"/>
    </xf>
    <xf numFmtId="0" fontId="14" fillId="0" borderId="0" xfId="53" applyFont="1" applyFill="1" applyBorder="1" applyAlignment="1">
      <alignment horizontal="right"/>
      <protection/>
    </xf>
    <xf numFmtId="49" fontId="15" fillId="0" borderId="0" xfId="0" applyNumberFormat="1" applyFont="1" applyFill="1" applyAlignment="1">
      <alignment/>
    </xf>
    <xf numFmtId="0" fontId="16" fillId="37" borderId="0" xfId="0" applyFont="1" applyFill="1" applyAlignment="1">
      <alignment/>
    </xf>
    <xf numFmtId="0" fontId="15" fillId="36" borderId="0" xfId="0" applyFont="1" applyFill="1" applyAlignment="1">
      <alignment/>
    </xf>
    <xf numFmtId="0" fontId="14" fillId="12" borderId="12" xfId="53" applyFont="1" applyFill="1" applyBorder="1" applyAlignment="1">
      <alignment horizontal="center" vertical="center"/>
      <protection/>
    </xf>
    <xf numFmtId="0" fontId="13" fillId="12" borderId="12" xfId="53" applyFont="1" applyFill="1" applyBorder="1" applyAlignment="1">
      <alignment horizontal="center" vertical="center"/>
      <protection/>
    </xf>
    <xf numFmtId="2" fontId="13" fillId="12" borderId="12" xfId="53" applyNumberFormat="1" applyFont="1" applyFill="1" applyBorder="1" applyAlignment="1">
      <alignment horizontal="center" vertical="center"/>
      <protection/>
    </xf>
    <xf numFmtId="0" fontId="13" fillId="35" borderId="10" xfId="53" applyFont="1" applyFill="1" applyBorder="1" applyAlignment="1">
      <alignment horizontal="center"/>
      <protection/>
    </xf>
    <xf numFmtId="0" fontId="66" fillId="0" borderId="12" xfId="0" applyFont="1" applyFill="1" applyBorder="1" applyAlignment="1">
      <alignment horizontal="center" vertical="center"/>
    </xf>
    <xf numFmtId="2" fontId="15" fillId="37" borderId="0" xfId="0" applyNumberFormat="1" applyFont="1" applyFill="1" applyAlignment="1">
      <alignment/>
    </xf>
    <xf numFmtId="0" fontId="18" fillId="34" borderId="0" xfId="53" applyFont="1" applyFill="1" applyBorder="1">
      <alignment/>
      <protection/>
    </xf>
    <xf numFmtId="0" fontId="15" fillId="34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37" borderId="0" xfId="0" applyFont="1" applyFill="1" applyBorder="1" applyAlignment="1">
      <alignment/>
    </xf>
    <xf numFmtId="0" fontId="15" fillId="38" borderId="0" xfId="0" applyFont="1" applyFill="1" applyBorder="1" applyAlignment="1">
      <alignment/>
    </xf>
    <xf numFmtId="2" fontId="15" fillId="35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Border="1" applyAlignment="1">
      <alignment horizontal="center"/>
    </xf>
    <xf numFmtId="0" fontId="2" fillId="35" borderId="10" xfId="53" applyFont="1" applyFill="1" applyBorder="1" applyAlignment="1">
      <alignment/>
      <protection/>
    </xf>
    <xf numFmtId="0" fontId="5" fillId="0" borderId="12" xfId="53" applyFont="1" applyFill="1" applyBorder="1" applyAlignment="1">
      <alignment horizontal="center" vertical="center" wrapText="1"/>
      <protection/>
    </xf>
    <xf numFmtId="0" fontId="4" fillId="34" borderId="12" xfId="53" applyFont="1" applyFill="1" applyBorder="1" applyAlignment="1">
      <alignment horizontal="center" vertical="center" wrapText="1"/>
      <protection/>
    </xf>
    <xf numFmtId="0" fontId="68" fillId="36" borderId="12" xfId="53" applyFont="1" applyFill="1" applyBorder="1" applyAlignment="1">
      <alignment horizontal="center" vertical="center" wrapText="1"/>
      <protection/>
    </xf>
    <xf numFmtId="0" fontId="4" fillId="12" borderId="12" xfId="53" applyFont="1" applyFill="1" applyBorder="1" applyAlignment="1">
      <alignment horizontal="center" vertical="center" wrapText="1"/>
      <protection/>
    </xf>
    <xf numFmtId="49" fontId="5" fillId="0" borderId="12" xfId="53" applyNumberFormat="1" applyFont="1" applyFill="1" applyBorder="1" applyAlignment="1">
      <alignment horizontal="center" vertical="center" wrapText="1"/>
      <protection/>
    </xf>
    <xf numFmtId="49" fontId="5" fillId="36" borderId="12" xfId="53" applyNumberFormat="1" applyFont="1" applyFill="1" applyBorder="1" applyAlignment="1">
      <alignment horizontal="center" vertical="center" wrapText="1"/>
      <protection/>
    </xf>
    <xf numFmtId="49" fontId="68" fillId="36" borderId="12" xfId="53" applyNumberFormat="1" applyFont="1" applyFill="1" applyBorder="1" applyAlignment="1">
      <alignment horizontal="center" vertical="center" wrapText="1"/>
      <protection/>
    </xf>
    <xf numFmtId="0" fontId="5" fillId="36" borderId="12" xfId="53" applyFont="1" applyFill="1" applyBorder="1" applyAlignment="1">
      <alignment horizontal="center" vertical="center" wrapText="1"/>
      <protection/>
    </xf>
    <xf numFmtId="0" fontId="12" fillId="0" borderId="0" xfId="0" applyFont="1" applyAlignment="1">
      <alignment wrapText="1"/>
    </xf>
    <xf numFmtId="0" fontId="12" fillId="0" borderId="0" xfId="52" applyFont="1">
      <alignment/>
      <protection/>
    </xf>
    <xf numFmtId="0" fontId="12" fillId="0" borderId="0" xfId="52" applyFont="1" applyBorder="1">
      <alignment/>
      <protection/>
    </xf>
    <xf numFmtId="49" fontId="12" fillId="0" borderId="0" xfId="52" applyNumberFormat="1" applyFont="1" applyBorder="1">
      <alignment/>
      <protection/>
    </xf>
    <xf numFmtId="0" fontId="5" fillId="0" borderId="0" xfId="53" applyFont="1">
      <alignment/>
      <protection/>
    </xf>
    <xf numFmtId="0" fontId="12" fillId="0" borderId="0" xfId="53" applyFont="1">
      <alignment/>
      <protection/>
    </xf>
    <xf numFmtId="0" fontId="12" fillId="0" borderId="0" xfId="52" applyFont="1" applyFill="1">
      <alignment/>
      <protection/>
    </xf>
    <xf numFmtId="49" fontId="12" fillId="0" borderId="0" xfId="53" applyNumberFormat="1" applyFont="1" applyBorder="1">
      <alignment/>
      <protection/>
    </xf>
    <xf numFmtId="0" fontId="72" fillId="36" borderId="12" xfId="53" applyFont="1" applyFill="1" applyBorder="1" applyAlignment="1">
      <alignment horizontal="center" vertical="center"/>
      <protection/>
    </xf>
    <xf numFmtId="0" fontId="5" fillId="0" borderId="12" xfId="53" applyFont="1" applyFill="1" applyBorder="1" applyAlignment="1">
      <alignment horizontal="center" vertical="center"/>
      <protection/>
    </xf>
    <xf numFmtId="0" fontId="5" fillId="36" borderId="12" xfId="53" applyFont="1" applyFill="1" applyBorder="1" applyAlignment="1">
      <alignment horizontal="center" vertical="center"/>
      <protection/>
    </xf>
    <xf numFmtId="0" fontId="4" fillId="40" borderId="12" xfId="53" applyFont="1" applyFill="1" applyBorder="1" applyAlignment="1">
      <alignment horizontal="center" vertical="center"/>
      <protection/>
    </xf>
    <xf numFmtId="0" fontId="4" fillId="36" borderId="12" xfId="53" applyFont="1" applyFill="1" applyBorder="1" applyAlignment="1">
      <alignment horizontal="center" vertical="center"/>
      <protection/>
    </xf>
    <xf numFmtId="0" fontId="68" fillId="36" borderId="12" xfId="53" applyFont="1" applyFill="1" applyBorder="1" applyAlignment="1">
      <alignment horizontal="center" vertical="center"/>
      <protection/>
    </xf>
    <xf numFmtId="0" fontId="73" fillId="36" borderId="12" xfId="52" applyFont="1" applyFill="1" applyBorder="1" applyAlignment="1">
      <alignment horizontal="center" vertical="center"/>
      <protection/>
    </xf>
    <xf numFmtId="0" fontId="68" fillId="0" borderId="12" xfId="53" applyFont="1" applyFill="1" applyBorder="1" applyAlignment="1">
      <alignment horizontal="center" vertical="center"/>
      <protection/>
    </xf>
    <xf numFmtId="0" fontId="12" fillId="0" borderId="0" xfId="52" applyFont="1" applyAlignment="1">
      <alignment horizontal="center" vertical="center"/>
      <protection/>
    </xf>
    <xf numFmtId="0" fontId="4" fillId="0" borderId="12" xfId="53" applyFont="1" applyFill="1" applyBorder="1" applyAlignment="1">
      <alignment horizontal="center" vertical="center"/>
      <protection/>
    </xf>
    <xf numFmtId="0" fontId="5" fillId="36" borderId="12" xfId="0" applyFont="1" applyFill="1" applyBorder="1" applyAlignment="1">
      <alignment horizontal="center" vertical="center"/>
    </xf>
    <xf numFmtId="0" fontId="5" fillId="0" borderId="0" xfId="52" applyFont="1">
      <alignment/>
      <protection/>
    </xf>
    <xf numFmtId="0" fontId="5" fillId="12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8" fillId="0" borderId="12" xfId="53" applyFont="1" applyBorder="1" applyAlignment="1">
      <alignment horizontal="center" vertical="center" wrapText="1"/>
      <protection/>
    </xf>
    <xf numFmtId="0" fontId="68" fillId="0" borderId="12" xfId="53" applyFont="1" applyFill="1" applyBorder="1" applyAlignment="1">
      <alignment horizontal="center" vertical="center" wrapText="1"/>
      <protection/>
    </xf>
    <xf numFmtId="0" fontId="68" fillId="0" borderId="12" xfId="0" applyFont="1" applyFill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/>
    </xf>
    <xf numFmtId="0" fontId="68" fillId="38" borderId="12" xfId="53" applyFont="1" applyFill="1" applyBorder="1" applyAlignment="1">
      <alignment horizontal="center" vertical="center" wrapText="1"/>
      <protection/>
    </xf>
    <xf numFmtId="49" fontId="68" fillId="38" borderId="12" xfId="52" applyNumberFormat="1" applyFont="1" applyFill="1" applyBorder="1" applyAlignment="1">
      <alignment horizontal="center" vertical="center"/>
      <protection/>
    </xf>
    <xf numFmtId="0" fontId="68" fillId="38" borderId="12" xfId="0" applyFont="1" applyFill="1" applyBorder="1" applyAlignment="1">
      <alignment horizontal="center" vertical="center" wrapText="1"/>
    </xf>
    <xf numFmtId="0" fontId="72" fillId="38" borderId="12" xfId="0" applyFont="1" applyFill="1" applyBorder="1" applyAlignment="1">
      <alignment horizontal="center" vertical="center"/>
    </xf>
    <xf numFmtId="49" fontId="68" fillId="0" borderId="13" xfId="53" applyNumberFormat="1" applyFont="1" applyFill="1" applyBorder="1" applyAlignment="1">
      <alignment horizontal="center" vertical="center" wrapText="1"/>
      <protection/>
    </xf>
    <xf numFmtId="0" fontId="72" fillId="0" borderId="12" xfId="53" applyFont="1" applyFill="1" applyBorder="1" applyAlignment="1">
      <alignment horizontal="center" vertical="center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/>
    </xf>
    <xf numFmtId="0" fontId="72" fillId="34" borderId="12" xfId="53" applyFont="1" applyFill="1" applyBorder="1" applyAlignment="1">
      <alignment horizontal="center" vertical="center" wrapText="1"/>
      <protection/>
    </xf>
    <xf numFmtId="0" fontId="72" fillId="34" borderId="12" xfId="53" applyFont="1" applyFill="1" applyBorder="1" applyAlignment="1">
      <alignment horizontal="center" vertical="center"/>
      <protection/>
    </xf>
    <xf numFmtId="0" fontId="68" fillId="0" borderId="12" xfId="0" applyFont="1" applyFill="1" applyBorder="1" applyAlignment="1">
      <alignment horizontal="center" vertical="center"/>
    </xf>
    <xf numFmtId="0" fontId="5" fillId="0" borderId="12" xfId="53" applyFont="1" applyBorder="1" applyAlignment="1">
      <alignment horizontal="center" vertical="center" wrapText="1"/>
      <protection/>
    </xf>
    <xf numFmtId="0" fontId="72" fillId="36" borderId="12" xfId="53" applyFont="1" applyFill="1" applyBorder="1" applyAlignment="1">
      <alignment horizontal="center" vertical="center" wrapText="1"/>
      <protection/>
    </xf>
    <xf numFmtId="0" fontId="68" fillId="36" borderId="13" xfId="53" applyFont="1" applyFill="1" applyBorder="1" applyAlignment="1">
      <alignment horizontal="center" vertical="center" wrapText="1"/>
      <protection/>
    </xf>
    <xf numFmtId="0" fontId="68" fillId="36" borderId="12" xfId="0" applyFont="1" applyFill="1" applyBorder="1" applyAlignment="1">
      <alignment horizontal="center" vertical="center"/>
    </xf>
    <xf numFmtId="0" fontId="72" fillId="36" borderId="12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" fontId="68" fillId="36" borderId="1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12" borderId="12" xfId="53" applyFont="1" applyFill="1" applyBorder="1" applyAlignment="1">
      <alignment horizontal="center" vertical="center"/>
      <protection/>
    </xf>
    <xf numFmtId="0" fontId="5" fillId="0" borderId="0" xfId="53" applyFont="1" applyBorder="1" applyAlignment="1">
      <alignment horizontal="center" vertical="center"/>
      <protection/>
    </xf>
    <xf numFmtId="0" fontId="4" fillId="0" borderId="0" xfId="53" applyFont="1" applyBorder="1" applyAlignment="1">
      <alignment horizontal="center" vertical="top" wrapText="1"/>
      <protection/>
    </xf>
    <xf numFmtId="0" fontId="5" fillId="0" borderId="0" xfId="53" applyFont="1" applyBorder="1" applyAlignment="1">
      <alignment horizontal="center" vertical="top" wrapText="1"/>
      <protection/>
    </xf>
    <xf numFmtId="49" fontId="5" fillId="0" borderId="0" xfId="0" applyNumberFormat="1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35" borderId="11" xfId="0" applyFont="1" applyFill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68" fillId="0" borderId="0" xfId="0" applyFont="1" applyFill="1" applyAlignment="1">
      <alignment horizontal="right"/>
    </xf>
    <xf numFmtId="0" fontId="68" fillId="0" borderId="0" xfId="0" applyFont="1" applyAlignment="1">
      <alignment horizontal="right"/>
    </xf>
    <xf numFmtId="0" fontId="68" fillId="38" borderId="0" xfId="0" applyFont="1" applyFill="1" applyAlignment="1">
      <alignment horizontal="right"/>
    </xf>
    <xf numFmtId="0" fontId="68" fillId="0" borderId="0" xfId="0" applyFont="1" applyFill="1" applyBorder="1" applyAlignment="1">
      <alignment/>
    </xf>
    <xf numFmtId="0" fontId="68" fillId="0" borderId="0" xfId="0" applyFont="1" applyBorder="1" applyAlignment="1">
      <alignment/>
    </xf>
    <xf numFmtId="0" fontId="68" fillId="0" borderId="12" xfId="0" applyFont="1" applyBorder="1" applyAlignment="1">
      <alignment/>
    </xf>
    <xf numFmtId="0" fontId="68" fillId="0" borderId="0" xfId="0" applyFont="1" applyFill="1" applyAlignment="1">
      <alignment/>
    </xf>
    <xf numFmtId="0" fontId="68" fillId="0" borderId="0" xfId="0" applyFont="1" applyAlignment="1">
      <alignment/>
    </xf>
    <xf numFmtId="0" fontId="5" fillId="37" borderId="0" xfId="0" applyFont="1" applyFill="1" applyBorder="1" applyAlignment="1">
      <alignment/>
    </xf>
    <xf numFmtId="0" fontId="5" fillId="37" borderId="0" xfId="0" applyFont="1" applyFill="1" applyAlignment="1">
      <alignment/>
    </xf>
    <xf numFmtId="0" fontId="68" fillId="36" borderId="0" xfId="0" applyFont="1" applyFill="1" applyBorder="1" applyAlignment="1">
      <alignment/>
    </xf>
    <xf numFmtId="0" fontId="68" fillId="36" borderId="0" xfId="0" applyFont="1" applyFill="1" applyAlignment="1">
      <alignment/>
    </xf>
    <xf numFmtId="0" fontId="68" fillId="36" borderId="0" xfId="0" applyFont="1" applyFill="1" applyBorder="1" applyAlignment="1">
      <alignment/>
    </xf>
    <xf numFmtId="0" fontId="68" fillId="36" borderId="0" xfId="0" applyFont="1" applyFill="1" applyAlignment="1">
      <alignment/>
    </xf>
    <xf numFmtId="0" fontId="68" fillId="36" borderId="0" xfId="0" applyFont="1" applyFill="1" applyAlignment="1">
      <alignment horizontal="right"/>
    </xf>
    <xf numFmtId="0" fontId="5" fillId="39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10" xfId="53" applyFont="1" applyFill="1" applyBorder="1" applyAlignment="1">
      <alignment horizontal="center"/>
      <protection/>
    </xf>
    <xf numFmtId="0" fontId="5" fillId="0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1" fillId="36" borderId="12" xfId="53" applyFont="1" applyFill="1" applyBorder="1" applyAlignment="1">
      <alignment horizontal="center" vertical="center"/>
      <protection/>
    </xf>
    <xf numFmtId="0" fontId="12" fillId="39" borderId="0" xfId="52" applyFont="1" applyFill="1">
      <alignment/>
      <protection/>
    </xf>
    <xf numFmtId="0" fontId="1" fillId="0" borderId="11" xfId="53" applyFill="1" applyBorder="1" applyAlignment="1">
      <alignment horizontal="center" vertical="center"/>
      <protection/>
    </xf>
    <xf numFmtId="0" fontId="0" fillId="35" borderId="10" xfId="0" applyFill="1" applyBorder="1" applyAlignment="1">
      <alignment horizontal="center"/>
    </xf>
    <xf numFmtId="0" fontId="19" fillId="35" borderId="0" xfId="0" applyFont="1" applyFill="1" applyAlignment="1">
      <alignment/>
    </xf>
    <xf numFmtId="0" fontId="74" fillId="0" borderId="0" xfId="0" applyFont="1" applyFill="1" applyAlignment="1">
      <alignment/>
    </xf>
    <xf numFmtId="0" fontId="74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38" borderId="0" xfId="0" applyFont="1" applyFill="1" applyAlignment="1">
      <alignment/>
    </xf>
    <xf numFmtId="0" fontId="19" fillId="38" borderId="0" xfId="0" applyFont="1" applyFill="1" applyBorder="1" applyAlignment="1">
      <alignment/>
    </xf>
    <xf numFmtId="0" fontId="74" fillId="36" borderId="0" xfId="0" applyFont="1" applyFill="1" applyAlignment="1">
      <alignment/>
    </xf>
    <xf numFmtId="0" fontId="74" fillId="36" borderId="0" xfId="0" applyFont="1" applyFill="1" applyBorder="1" applyAlignment="1">
      <alignment/>
    </xf>
    <xf numFmtId="0" fontId="74" fillId="36" borderId="0" xfId="0" applyFont="1" applyFill="1" applyAlignment="1">
      <alignment/>
    </xf>
    <xf numFmtId="0" fontId="74" fillId="36" borderId="0" xfId="0" applyFont="1" applyFill="1" applyBorder="1" applyAlignment="1">
      <alignment/>
    </xf>
    <xf numFmtId="0" fontId="19" fillId="36" borderId="0" xfId="0" applyFont="1" applyFill="1" applyAlignment="1">
      <alignment/>
    </xf>
    <xf numFmtId="0" fontId="19" fillId="36" borderId="0" xfId="0" applyFont="1" applyFill="1" applyBorder="1" applyAlignment="1">
      <alignment/>
    </xf>
    <xf numFmtId="0" fontId="7" fillId="0" borderId="10" xfId="53" applyFont="1" applyFill="1" applyBorder="1" applyAlignment="1">
      <alignment horizontal="center" vertical="center"/>
      <protection/>
    </xf>
    <xf numFmtId="0" fontId="19" fillId="0" borderId="0" xfId="0" applyFont="1" applyFill="1" applyBorder="1" applyAlignment="1">
      <alignment/>
    </xf>
    <xf numFmtId="0" fontId="19" fillId="37" borderId="0" xfId="0" applyFont="1" applyFill="1" applyAlignment="1">
      <alignment/>
    </xf>
    <xf numFmtId="0" fontId="19" fillId="41" borderId="0" xfId="0" applyFont="1" applyFill="1" applyAlignment="1">
      <alignment/>
    </xf>
    <xf numFmtId="0" fontId="9" fillId="0" borderId="0" xfId="53" applyFont="1" applyFill="1" applyBorder="1" applyAlignment="1">
      <alignment horizontal="center" vertical="top" wrapText="1"/>
      <protection/>
    </xf>
    <xf numFmtId="0" fontId="4" fillId="40" borderId="12" xfId="53" applyFont="1" applyFill="1" applyBorder="1" applyAlignment="1">
      <alignment horizontal="center" vertical="center" wrapText="1"/>
      <protection/>
    </xf>
    <xf numFmtId="0" fontId="4" fillId="13" borderId="14" xfId="53" applyFont="1" applyFill="1" applyBorder="1" applyAlignment="1">
      <alignment horizontal="center" vertical="center" wrapText="1"/>
      <protection/>
    </xf>
    <xf numFmtId="0" fontId="4" fillId="0" borderId="0" xfId="53" applyFont="1" applyAlignment="1">
      <alignment horizontal="center" vertical="center"/>
      <protection/>
    </xf>
    <xf numFmtId="0" fontId="12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4" fillId="0" borderId="0" xfId="53" applyFont="1" applyAlignment="1">
      <alignment horizontal="center" vertical="top"/>
      <protection/>
    </xf>
    <xf numFmtId="0" fontId="4" fillId="13" borderId="12" xfId="53" applyFont="1" applyFill="1" applyBorder="1" applyAlignment="1">
      <alignment horizontal="center" vertical="center" wrapText="1"/>
      <protection/>
    </xf>
    <xf numFmtId="49" fontId="5" fillId="0" borderId="0" xfId="0" applyNumberFormat="1" applyFont="1" applyAlignment="1">
      <alignment horizontal="center" wrapText="1"/>
    </xf>
    <xf numFmtId="0" fontId="12" fillId="12" borderId="12" xfId="53" applyFont="1" applyFill="1" applyBorder="1" applyAlignment="1">
      <alignment horizontal="center" vertical="center" wrapText="1"/>
      <protection/>
    </xf>
    <xf numFmtId="0" fontId="11" fillId="12" borderId="12" xfId="0" applyFont="1" applyFill="1" applyBorder="1" applyAlignment="1">
      <alignment horizontal="center" vertical="center"/>
    </xf>
    <xf numFmtId="0" fontId="11" fillId="12" borderId="12" xfId="53" applyFont="1" applyFill="1" applyBorder="1" applyAlignment="1">
      <alignment horizontal="center" vertical="center"/>
      <protection/>
    </xf>
    <xf numFmtId="0" fontId="11" fillId="34" borderId="12" xfId="53" applyFont="1" applyFill="1" applyBorder="1" applyAlignment="1">
      <alignment horizontal="center" vertical="center" wrapText="1"/>
      <protection/>
    </xf>
    <xf numFmtId="0" fontId="11" fillId="40" borderId="12" xfId="53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center" vertical="center" wrapText="1"/>
      <protection/>
    </xf>
    <xf numFmtId="49" fontId="12" fillId="0" borderId="12" xfId="52" applyNumberFormat="1" applyFont="1" applyFill="1" applyBorder="1" applyAlignment="1">
      <alignment horizontal="center" vertical="center"/>
      <protection/>
    </xf>
    <xf numFmtId="0" fontId="12" fillId="0" borderId="12" xfId="52" applyFont="1" applyFill="1" applyBorder="1" applyAlignment="1">
      <alignment horizontal="center" vertical="center"/>
      <protection/>
    </xf>
    <xf numFmtId="0" fontId="73" fillId="0" borderId="12" xfId="53" applyFont="1" applyFill="1" applyBorder="1" applyAlignment="1">
      <alignment horizontal="center" vertical="center" wrapText="1"/>
      <protection/>
    </xf>
    <xf numFmtId="49" fontId="73" fillId="0" borderId="12" xfId="52" applyNumberFormat="1" applyFont="1" applyFill="1" applyBorder="1" applyAlignment="1">
      <alignment horizontal="center" vertical="center"/>
      <protection/>
    </xf>
    <xf numFmtId="0" fontId="73" fillId="0" borderId="12" xfId="52" applyFont="1" applyFill="1" applyBorder="1" applyAlignment="1">
      <alignment horizontal="center" vertical="center"/>
      <protection/>
    </xf>
    <xf numFmtId="0" fontId="12" fillId="0" borderId="12" xfId="53" applyFont="1" applyFill="1" applyBorder="1" applyAlignment="1">
      <alignment horizontal="center" vertical="center"/>
      <protection/>
    </xf>
    <xf numFmtId="0" fontId="12" fillId="36" borderId="12" xfId="53" applyFont="1" applyFill="1" applyBorder="1" applyAlignment="1">
      <alignment horizontal="center" vertical="center"/>
      <protection/>
    </xf>
    <xf numFmtId="0" fontId="12" fillId="0" borderId="12" xfId="53" applyFont="1" applyBorder="1" applyAlignment="1">
      <alignment horizontal="center" vertical="center" wrapText="1"/>
      <protection/>
    </xf>
    <xf numFmtId="0" fontId="69" fillId="42" borderId="12" xfId="53" applyFont="1" applyFill="1" applyBorder="1" applyAlignment="1">
      <alignment horizontal="center" vertical="center" wrapText="1"/>
      <protection/>
    </xf>
    <xf numFmtId="0" fontId="69" fillId="42" borderId="12" xfId="53" applyFont="1" applyFill="1" applyBorder="1" applyAlignment="1">
      <alignment horizontal="center" vertical="center"/>
      <protection/>
    </xf>
    <xf numFmtId="0" fontId="73" fillId="36" borderId="12" xfId="53" applyFont="1" applyFill="1" applyBorder="1" applyAlignment="1">
      <alignment horizontal="center" vertical="center" wrapText="1"/>
      <protection/>
    </xf>
    <xf numFmtId="0" fontId="73" fillId="36" borderId="12" xfId="53" applyFont="1" applyFill="1" applyBorder="1" applyAlignment="1">
      <alignment horizontal="center" vertical="center"/>
      <protection/>
    </xf>
    <xf numFmtId="0" fontId="11" fillId="12" borderId="12" xfId="53" applyFont="1" applyFill="1" applyBorder="1" applyAlignment="1">
      <alignment horizontal="center" vertical="center" wrapText="1"/>
      <protection/>
    </xf>
    <xf numFmtId="0" fontId="69" fillId="36" borderId="12" xfId="53" applyFont="1" applyFill="1" applyBorder="1" applyAlignment="1">
      <alignment horizontal="center" vertical="center" wrapText="1"/>
      <protection/>
    </xf>
    <xf numFmtId="0" fontId="11" fillId="0" borderId="12" xfId="53" applyFont="1" applyFill="1" applyBorder="1" applyAlignment="1">
      <alignment horizontal="center" vertical="center" wrapText="1"/>
      <protection/>
    </xf>
    <xf numFmtId="49" fontId="12" fillId="0" borderId="12" xfId="53" applyNumberFormat="1" applyFont="1" applyFill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center"/>
      <protection/>
    </xf>
    <xf numFmtId="49" fontId="12" fillId="36" borderId="12" xfId="53" applyNumberFormat="1" applyFont="1" applyFill="1" applyBorder="1" applyAlignment="1">
      <alignment horizontal="center" vertical="center" wrapText="1"/>
      <protection/>
    </xf>
    <xf numFmtId="49" fontId="73" fillId="36" borderId="12" xfId="53" applyNumberFormat="1" applyFont="1" applyFill="1" applyBorder="1" applyAlignment="1">
      <alignment horizontal="center" vertical="center" wrapText="1"/>
      <protection/>
    </xf>
    <xf numFmtId="0" fontId="73" fillId="0" borderId="12" xfId="53" applyFont="1" applyBorder="1" applyAlignment="1">
      <alignment horizontal="center" vertical="center" wrapText="1"/>
      <protection/>
    </xf>
    <xf numFmtId="49" fontId="73" fillId="0" borderId="12" xfId="53" applyNumberFormat="1" applyFont="1" applyFill="1" applyBorder="1" applyAlignment="1">
      <alignment horizontal="center" vertical="center" wrapText="1"/>
      <protection/>
    </xf>
    <xf numFmtId="0" fontId="69" fillId="0" borderId="12" xfId="53" applyFont="1" applyBorder="1" applyAlignment="1">
      <alignment horizontal="center" vertical="center"/>
      <protection/>
    </xf>
    <xf numFmtId="0" fontId="12" fillId="0" borderId="12" xfId="52" applyFont="1" applyBorder="1" applyAlignment="1">
      <alignment horizontal="center" vertical="center"/>
      <protection/>
    </xf>
    <xf numFmtId="0" fontId="11" fillId="0" borderId="12" xfId="52" applyFont="1" applyBorder="1" applyAlignment="1">
      <alignment horizontal="center" vertical="center"/>
      <protection/>
    </xf>
    <xf numFmtId="1" fontId="73" fillId="36" borderId="12" xfId="53" applyNumberFormat="1" applyFont="1" applyFill="1" applyBorder="1" applyAlignment="1">
      <alignment horizontal="center" vertical="center"/>
      <protection/>
    </xf>
    <xf numFmtId="0" fontId="12" fillId="36" borderId="12" xfId="53" applyFont="1" applyFill="1" applyBorder="1" applyAlignment="1">
      <alignment horizontal="center" vertical="center" wrapText="1"/>
      <protection/>
    </xf>
    <xf numFmtId="0" fontId="12" fillId="36" borderId="12" xfId="0" applyFont="1" applyFill="1" applyBorder="1" applyAlignment="1">
      <alignment horizontal="center" vertical="center"/>
    </xf>
    <xf numFmtId="0" fontId="12" fillId="12" borderId="12" xfId="53" applyFont="1" applyFill="1" applyBorder="1" applyAlignment="1">
      <alignment horizontal="center" vertical="center"/>
      <protection/>
    </xf>
    <xf numFmtId="0" fontId="11" fillId="13" borderId="12" xfId="0" applyFont="1" applyFill="1" applyBorder="1" applyAlignment="1">
      <alignment horizontal="center" vertical="center"/>
    </xf>
    <xf numFmtId="0" fontId="11" fillId="13" borderId="12" xfId="0" applyFont="1" applyFill="1" applyBorder="1" applyAlignment="1">
      <alignment horizontal="center"/>
    </xf>
    <xf numFmtId="0" fontId="12" fillId="12" borderId="12" xfId="53" applyFont="1" applyFill="1" applyBorder="1" applyAlignment="1">
      <alignment horizontal="center" vertical="top" wrapText="1"/>
      <protection/>
    </xf>
    <xf numFmtId="0" fontId="11" fillId="34" borderId="12" xfId="53" applyFont="1" applyFill="1" applyBorder="1" applyAlignment="1">
      <alignment horizontal="center" vertical="top" wrapText="1"/>
      <protection/>
    </xf>
    <xf numFmtId="0" fontId="12" fillId="36" borderId="12" xfId="53" applyFont="1" applyFill="1" applyBorder="1" applyAlignment="1">
      <alignment horizontal="center" vertical="top" wrapText="1"/>
      <protection/>
    </xf>
    <xf numFmtId="49" fontId="12" fillId="36" borderId="12" xfId="53" applyNumberFormat="1" applyFont="1" applyFill="1" applyBorder="1" applyAlignment="1">
      <alignment horizontal="center" vertical="top" wrapText="1"/>
      <protection/>
    </xf>
    <xf numFmtId="0" fontId="73" fillId="36" borderId="12" xfId="53" applyFont="1" applyFill="1" applyBorder="1" applyAlignment="1">
      <alignment horizontal="center" vertical="top" wrapText="1"/>
      <protection/>
    </xf>
    <xf numFmtId="49" fontId="73" fillId="36" borderId="12" xfId="53" applyNumberFormat="1" applyFont="1" applyFill="1" applyBorder="1" applyAlignment="1">
      <alignment horizontal="center" vertical="top" wrapText="1"/>
      <protection/>
    </xf>
    <xf numFmtId="0" fontId="73" fillId="38" borderId="12" xfId="53" applyFont="1" applyFill="1" applyBorder="1" applyAlignment="1">
      <alignment horizontal="center" vertical="top" wrapText="1"/>
      <protection/>
    </xf>
    <xf numFmtId="0" fontId="73" fillId="0" borderId="12" xfId="53" applyFont="1" applyFill="1" applyBorder="1" applyAlignment="1">
      <alignment horizontal="center" vertical="top" wrapText="1"/>
      <protection/>
    </xf>
    <xf numFmtId="49" fontId="73" fillId="0" borderId="12" xfId="53" applyNumberFormat="1" applyFont="1" applyFill="1" applyBorder="1" applyAlignment="1">
      <alignment horizontal="center" vertical="top" wrapText="1"/>
      <protection/>
    </xf>
    <xf numFmtId="0" fontId="11" fillId="0" borderId="12" xfId="53" applyFont="1" applyFill="1" applyBorder="1" applyAlignment="1">
      <alignment horizontal="center" vertical="top" wrapText="1"/>
      <protection/>
    </xf>
    <xf numFmtId="0" fontId="12" fillId="0" borderId="12" xfId="53" applyFont="1" applyFill="1" applyBorder="1" applyAlignment="1">
      <alignment horizontal="center" vertical="top" wrapText="1"/>
      <protection/>
    </xf>
    <xf numFmtId="0" fontId="69" fillId="10" borderId="12" xfId="53" applyFont="1" applyFill="1" applyBorder="1" applyAlignment="1">
      <alignment horizontal="center" vertical="top" wrapText="1"/>
      <protection/>
    </xf>
    <xf numFmtId="0" fontId="11" fillId="12" borderId="12" xfId="53" applyFont="1" applyFill="1" applyBorder="1" applyAlignment="1">
      <alignment horizontal="center" vertical="top" wrapText="1"/>
      <protection/>
    </xf>
    <xf numFmtId="0" fontId="0" fillId="36" borderId="12" xfId="0" applyFont="1" applyFill="1" applyBorder="1" applyAlignment="1">
      <alignment horizontal="center"/>
    </xf>
    <xf numFmtId="0" fontId="11" fillId="36" borderId="12" xfId="53" applyFont="1" applyFill="1" applyBorder="1" applyAlignment="1">
      <alignment horizontal="center" vertical="top" wrapText="1"/>
      <protection/>
    </xf>
    <xf numFmtId="0" fontId="1" fillId="12" borderId="12" xfId="53" applyFont="1" applyFill="1" applyBorder="1" applyAlignment="1">
      <alignment horizontal="center"/>
      <protection/>
    </xf>
    <xf numFmtId="49" fontId="12" fillId="0" borderId="12" xfId="53" applyNumberFormat="1" applyFont="1" applyFill="1" applyBorder="1" applyAlignment="1">
      <alignment horizontal="center" vertical="top" wrapText="1"/>
      <protection/>
    </xf>
    <xf numFmtId="49" fontId="73" fillId="0" borderId="12" xfId="53" applyNumberFormat="1" applyFont="1" applyFill="1" applyBorder="1" applyAlignment="1">
      <alignment horizontal="center" wrapText="1"/>
      <protection/>
    </xf>
    <xf numFmtId="49" fontId="12" fillId="0" borderId="12" xfId="53" applyNumberFormat="1" applyFont="1" applyFill="1" applyBorder="1" applyAlignment="1">
      <alignment horizontal="center" wrapText="1"/>
      <protection/>
    </xf>
    <xf numFmtId="49" fontId="73" fillId="38" borderId="12" xfId="52" applyNumberFormat="1" applyFont="1" applyFill="1" applyBorder="1" applyAlignment="1">
      <alignment horizontal="center"/>
      <protection/>
    </xf>
    <xf numFmtId="0" fontId="12" fillId="12" borderId="12" xfId="0" applyFont="1" applyFill="1" applyBorder="1" applyAlignment="1">
      <alignment horizontal="center" vertical="center"/>
    </xf>
    <xf numFmtId="0" fontId="12" fillId="36" borderId="12" xfId="0" applyFont="1" applyFill="1" applyBorder="1" applyAlignment="1">
      <alignment horizontal="center" vertical="center" wrapText="1"/>
    </xf>
    <xf numFmtId="0" fontId="11" fillId="36" borderId="12" xfId="0" applyFont="1" applyFill="1" applyBorder="1" applyAlignment="1">
      <alignment horizontal="center" vertical="center"/>
    </xf>
    <xf numFmtId="0" fontId="73" fillId="36" borderId="12" xfId="0" applyFont="1" applyFill="1" applyBorder="1" applyAlignment="1">
      <alignment horizontal="center" vertical="center" wrapText="1"/>
    </xf>
    <xf numFmtId="0" fontId="69" fillId="36" borderId="12" xfId="0" applyFont="1" applyFill="1" applyBorder="1" applyAlignment="1">
      <alignment horizontal="center" vertical="center"/>
    </xf>
    <xf numFmtId="0" fontId="73" fillId="38" borderId="12" xfId="0" applyFont="1" applyFill="1" applyBorder="1" applyAlignment="1">
      <alignment horizontal="center" vertical="center" wrapText="1"/>
    </xf>
    <xf numFmtId="0" fontId="69" fillId="38" borderId="12" xfId="0" applyFont="1" applyFill="1" applyBorder="1" applyAlignment="1">
      <alignment horizontal="center" vertical="center"/>
    </xf>
    <xf numFmtId="0" fontId="73" fillId="0" borderId="12" xfId="0" applyFont="1" applyFill="1" applyBorder="1" applyAlignment="1">
      <alignment horizontal="center" vertical="center" wrapText="1"/>
    </xf>
    <xf numFmtId="0" fontId="69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69" fillId="10" borderId="12" xfId="53" applyFont="1" applyFill="1" applyBorder="1" applyAlignment="1">
      <alignment horizontal="center" vertical="center"/>
      <protection/>
    </xf>
    <xf numFmtId="0" fontId="73" fillId="36" borderId="12" xfId="0" applyFont="1" applyFill="1" applyBorder="1" applyAlignment="1">
      <alignment horizontal="center" vertical="center"/>
    </xf>
    <xf numFmtId="0" fontId="73" fillId="0" borderId="12" xfId="53" applyFont="1" applyFill="1" applyBorder="1" applyAlignment="1">
      <alignment horizontal="center" vertical="center"/>
      <protection/>
    </xf>
    <xf numFmtId="0" fontId="73" fillId="0" borderId="12" xfId="0" applyFont="1" applyFill="1" applyBorder="1" applyAlignment="1">
      <alignment horizontal="center" vertical="center"/>
    </xf>
    <xf numFmtId="0" fontId="73" fillId="0" borderId="12" xfId="0" applyFont="1" applyBorder="1" applyAlignment="1">
      <alignment horizontal="center" vertical="center"/>
    </xf>
    <xf numFmtId="0" fontId="69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73" fillId="36" borderId="12" xfId="0" applyFont="1" applyFill="1" applyBorder="1" applyAlignment="1">
      <alignment horizontal="center"/>
    </xf>
    <xf numFmtId="0" fontId="12" fillId="36" borderId="12" xfId="0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53" applyFont="1" applyFill="1" applyBorder="1" applyAlignment="1">
      <alignment horizontal="center"/>
      <protection/>
    </xf>
    <xf numFmtId="0" fontId="11" fillId="0" borderId="0" xfId="53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Alignment="1">
      <alignment horizontal="center"/>
    </xf>
    <xf numFmtId="0" fontId="73" fillId="0" borderId="12" xfId="0" applyFont="1" applyBorder="1" applyAlignment="1">
      <alignment horizontal="center" vertical="center" wrapText="1"/>
    </xf>
    <xf numFmtId="49" fontId="73" fillId="0" borderId="12" xfId="53" applyNumberFormat="1" applyFont="1" applyBorder="1" applyAlignment="1">
      <alignment horizontal="center" vertical="center" wrapText="1"/>
      <protection/>
    </xf>
    <xf numFmtId="0" fontId="11" fillId="0" borderId="12" xfId="53" applyFont="1" applyBorder="1" applyAlignment="1">
      <alignment horizontal="center" vertical="center" wrapText="1"/>
      <protection/>
    </xf>
    <xf numFmtId="0" fontId="12" fillId="40" borderId="12" xfId="53" applyFont="1" applyFill="1" applyBorder="1" applyAlignment="1">
      <alignment horizontal="center" vertical="center" wrapText="1"/>
      <protection/>
    </xf>
    <xf numFmtId="0" fontId="11" fillId="40" borderId="12" xfId="53" applyFont="1" applyFill="1" applyBorder="1" applyAlignment="1">
      <alignment horizontal="center" vertical="center" wrapText="1"/>
      <protection/>
    </xf>
    <xf numFmtId="0" fontId="0" fillId="38" borderId="12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12" fillId="0" borderId="0" xfId="0" applyFont="1" applyFill="1" applyAlignment="1">
      <alignment/>
    </xf>
    <xf numFmtId="0" fontId="12" fillId="38" borderId="1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7" fillId="0" borderId="0" xfId="53" applyFont="1" applyFill="1" applyBorder="1" applyAlignment="1">
      <alignment horizontal="center" vertical="center"/>
      <protection/>
    </xf>
    <xf numFmtId="0" fontId="12" fillId="0" borderId="0" xfId="0" applyFont="1" applyFill="1" applyAlignment="1">
      <alignment horizontal="right"/>
    </xf>
    <xf numFmtId="49" fontId="12" fillId="0" borderId="0" xfId="0" applyNumberFormat="1" applyFont="1" applyAlignment="1">
      <alignment horizontal="center" wrapText="1"/>
    </xf>
    <xf numFmtId="49" fontId="12" fillId="0" borderId="0" xfId="0" applyNumberFormat="1" applyFont="1" applyAlignment="1">
      <alignment horizontal="center" vertical="center" wrapText="1"/>
    </xf>
    <xf numFmtId="0" fontId="17" fillId="0" borderId="0" xfId="53" applyFont="1" applyAlignment="1">
      <alignment horizontal="right"/>
      <protection/>
    </xf>
    <xf numFmtId="0" fontId="17" fillId="0" borderId="0" xfId="0" applyFont="1" applyAlignment="1">
      <alignment horizontal="right" vertical="center" wrapText="1"/>
    </xf>
    <xf numFmtId="0" fontId="17" fillId="0" borderId="0" xfId="0" applyFont="1" applyAlignment="1">
      <alignment horizontal="center" vertical="center" wrapText="1"/>
    </xf>
    <xf numFmtId="0" fontId="12" fillId="0" borderId="12" xfId="0" applyFont="1" applyBorder="1" applyAlignment="1">
      <alignment horizontal="center" vertical="center"/>
    </xf>
    <xf numFmtId="0" fontId="73" fillId="0" borderId="12" xfId="53" applyFont="1" applyBorder="1" applyAlignment="1">
      <alignment horizontal="center" vertical="center"/>
      <protection/>
    </xf>
    <xf numFmtId="0" fontId="11" fillId="0" borderId="12" xfId="0" applyFont="1" applyBorder="1" applyAlignment="1">
      <alignment horizontal="center" vertical="center"/>
    </xf>
    <xf numFmtId="0" fontId="12" fillId="0" borderId="12" xfId="53" applyFont="1" applyBorder="1" applyAlignment="1">
      <alignment horizontal="center" vertical="center"/>
      <protection/>
    </xf>
    <xf numFmtId="0" fontId="12" fillId="38" borderId="12" xfId="0" applyFont="1" applyFill="1" applyBorder="1" applyAlignment="1">
      <alignment horizontal="center" vertical="center"/>
    </xf>
    <xf numFmtId="0" fontId="11" fillId="38" borderId="12" xfId="0" applyFont="1" applyFill="1" applyBorder="1" applyAlignment="1">
      <alignment horizontal="center" vertical="center"/>
    </xf>
    <xf numFmtId="4" fontId="73" fillId="36" borderId="14" xfId="60" applyNumberFormat="1" applyFont="1" applyFill="1" applyBorder="1" applyAlignment="1">
      <alignment horizontal="center"/>
    </xf>
    <xf numFmtId="4" fontId="12" fillId="36" borderId="12" xfId="0" applyNumberFormat="1" applyFont="1" applyFill="1" applyBorder="1" applyAlignment="1">
      <alignment horizontal="center"/>
    </xf>
    <xf numFmtId="4" fontId="12" fillId="36" borderId="16" xfId="0" applyNumberFormat="1" applyFont="1" applyFill="1" applyBorder="1" applyAlignment="1">
      <alignment horizontal="center"/>
    </xf>
    <xf numFmtId="0" fontId="11" fillId="0" borderId="12" xfId="53" applyNumberFormat="1" applyFont="1" applyFill="1" applyBorder="1" applyAlignment="1">
      <alignment horizontal="center" vertical="center"/>
      <protection/>
    </xf>
    <xf numFmtId="0" fontId="12" fillId="0" borderId="12" xfId="53" applyNumberFormat="1" applyFont="1" applyFill="1" applyBorder="1" applyAlignment="1">
      <alignment horizontal="center" vertical="center"/>
      <protection/>
    </xf>
    <xf numFmtId="0" fontId="11" fillId="36" borderId="12" xfId="53" applyNumberFormat="1" applyFont="1" applyFill="1" applyBorder="1" applyAlignment="1">
      <alignment horizontal="center" vertical="center"/>
      <protection/>
    </xf>
    <xf numFmtId="0" fontId="12" fillId="0" borderId="0" xfId="0" applyFont="1" applyFill="1" applyBorder="1" applyAlignment="1">
      <alignment horizontal="right"/>
    </xf>
    <xf numFmtId="0" fontId="13" fillId="0" borderId="0" xfId="53" applyNumberFormat="1" applyFont="1" applyFill="1" applyBorder="1" applyAlignment="1">
      <alignment horizontal="center" vertical="center"/>
      <protection/>
    </xf>
    <xf numFmtId="2" fontId="1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0" fontId="11" fillId="13" borderId="12" xfId="53" applyFont="1" applyFill="1" applyBorder="1" applyAlignment="1">
      <alignment horizontal="center" vertical="center" wrapText="1"/>
      <protection/>
    </xf>
    <xf numFmtId="0" fontId="12" fillId="13" borderId="12" xfId="53" applyFont="1" applyFill="1" applyBorder="1" applyAlignment="1">
      <alignment horizontal="center" vertical="center" wrapText="1"/>
      <protection/>
    </xf>
    <xf numFmtId="0" fontId="12" fillId="0" borderId="12" xfId="0" applyFont="1" applyFill="1" applyBorder="1" applyAlignment="1">
      <alignment horizontal="center" vertical="center" wrapText="1"/>
    </xf>
    <xf numFmtId="0" fontId="12" fillId="38" borderId="12" xfId="53" applyFont="1" applyFill="1" applyBorder="1" applyAlignment="1">
      <alignment horizontal="center" vertical="center" wrapText="1"/>
      <protection/>
    </xf>
    <xf numFmtId="0" fontId="11" fillId="34" borderId="12" xfId="0" applyFont="1" applyFill="1" applyBorder="1" applyAlignment="1">
      <alignment horizontal="center" vertical="center" wrapText="1"/>
    </xf>
    <xf numFmtId="0" fontId="11" fillId="36" borderId="12" xfId="53" applyFont="1" applyFill="1" applyBorder="1" applyAlignment="1">
      <alignment horizontal="center" vertical="center" wrapText="1"/>
      <protection/>
    </xf>
    <xf numFmtId="0" fontId="69" fillId="34" borderId="12" xfId="53" applyFont="1" applyFill="1" applyBorder="1" applyAlignment="1">
      <alignment horizontal="center" vertical="center" wrapText="1"/>
      <protection/>
    </xf>
    <xf numFmtId="0" fontId="11" fillId="0" borderId="12" xfId="0" applyFont="1" applyFill="1" applyBorder="1" applyAlignment="1">
      <alignment horizontal="center" vertical="center"/>
    </xf>
    <xf numFmtId="49" fontId="12" fillId="38" borderId="12" xfId="52" applyNumberFormat="1" applyFont="1" applyFill="1" applyBorder="1" applyAlignment="1">
      <alignment horizontal="center" vertical="center"/>
      <protection/>
    </xf>
    <xf numFmtId="0" fontId="11" fillId="34" borderId="12" xfId="0" applyFont="1" applyFill="1" applyBorder="1" applyAlignment="1">
      <alignment horizontal="center" vertical="center"/>
    </xf>
    <xf numFmtId="0" fontId="69" fillId="34" borderId="12" xfId="53" applyFont="1" applyFill="1" applyBorder="1" applyAlignment="1">
      <alignment horizontal="center" vertical="center"/>
      <protection/>
    </xf>
    <xf numFmtId="0" fontId="69" fillId="34" borderId="12" xfId="0" applyFont="1" applyFill="1" applyBorder="1" applyAlignment="1">
      <alignment horizontal="center" vertical="center"/>
    </xf>
    <xf numFmtId="0" fontId="11" fillId="36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11" fillId="13" borderId="12" xfId="53" applyFont="1" applyFill="1" applyBorder="1" applyAlignment="1">
      <alignment horizontal="center" wrapText="1"/>
      <protection/>
    </xf>
    <xf numFmtId="0" fontId="75" fillId="0" borderId="12" xfId="53" applyFont="1" applyFill="1" applyBorder="1" applyAlignment="1">
      <alignment horizontal="center" vertical="center"/>
      <protection/>
    </xf>
    <xf numFmtId="0" fontId="75" fillId="38" borderId="12" xfId="53" applyFont="1" applyFill="1" applyBorder="1" applyAlignment="1">
      <alignment horizontal="center" vertical="center"/>
      <protection/>
    </xf>
    <xf numFmtId="0" fontId="11" fillId="38" borderId="12" xfId="53" applyFont="1" applyFill="1" applyBorder="1" applyAlignment="1">
      <alignment horizontal="center" vertical="center"/>
      <protection/>
    </xf>
    <xf numFmtId="0" fontId="12" fillId="0" borderId="0" xfId="0" applyFont="1" applyAlignment="1">
      <alignment/>
    </xf>
    <xf numFmtId="49" fontId="73" fillId="38" borderId="12" xfId="52" applyNumberFormat="1" applyFont="1" applyFill="1" applyBorder="1" applyAlignment="1">
      <alignment horizontal="center" vertical="center"/>
      <protection/>
    </xf>
    <xf numFmtId="0" fontId="73" fillId="38" borderId="12" xfId="53" applyFont="1" applyFill="1" applyBorder="1" applyAlignment="1">
      <alignment horizontal="center" vertical="center"/>
      <protection/>
    </xf>
    <xf numFmtId="0" fontId="73" fillId="0" borderId="17" xfId="53" applyFont="1" applyFill="1" applyBorder="1" applyAlignment="1">
      <alignment horizontal="center" vertical="center"/>
      <protection/>
    </xf>
    <xf numFmtId="0" fontId="69" fillId="34" borderId="17" xfId="53" applyFont="1" applyFill="1" applyBorder="1" applyAlignment="1">
      <alignment horizontal="center" vertical="center"/>
      <protection/>
    </xf>
    <xf numFmtId="0" fontId="73" fillId="0" borderId="0" xfId="0" applyFont="1" applyAlignment="1">
      <alignment/>
    </xf>
    <xf numFmtId="0" fontId="11" fillId="12" borderId="12" xfId="53" applyNumberFormat="1" applyFont="1" applyFill="1" applyBorder="1" applyAlignment="1">
      <alignment horizontal="center" vertical="center"/>
      <protection/>
    </xf>
    <xf numFmtId="0" fontId="11" fillId="13" borderId="13" xfId="53" applyFont="1" applyFill="1" applyBorder="1" applyAlignment="1">
      <alignment horizontal="center" vertical="center" wrapText="1"/>
      <protection/>
    </xf>
    <xf numFmtId="0" fontId="12" fillId="12" borderId="13" xfId="53" applyFont="1" applyFill="1" applyBorder="1" applyAlignment="1">
      <alignment horizontal="center" vertical="center" wrapText="1"/>
      <protection/>
    </xf>
    <xf numFmtId="0" fontId="73" fillId="0" borderId="14" xfId="53" applyFont="1" applyBorder="1" applyAlignment="1">
      <alignment horizontal="center" vertical="center" wrapText="1"/>
      <protection/>
    </xf>
    <xf numFmtId="0" fontId="73" fillId="0" borderId="16" xfId="53" applyFont="1" applyBorder="1" applyAlignment="1">
      <alignment horizontal="center" vertical="center" wrapText="1"/>
      <protection/>
    </xf>
    <xf numFmtId="0" fontId="73" fillId="38" borderId="14" xfId="53" applyFont="1" applyFill="1" applyBorder="1" applyAlignment="1">
      <alignment horizontal="center" vertical="center" wrapText="1"/>
      <protection/>
    </xf>
    <xf numFmtId="49" fontId="73" fillId="0" borderId="13" xfId="53" applyNumberFormat="1" applyFont="1" applyFill="1" applyBorder="1" applyAlignment="1">
      <alignment horizontal="center" vertical="center" wrapText="1"/>
      <protection/>
    </xf>
    <xf numFmtId="0" fontId="73" fillId="0" borderId="17" xfId="53" applyFont="1" applyBorder="1" applyAlignment="1">
      <alignment horizontal="center" vertical="center" wrapText="1"/>
      <protection/>
    </xf>
    <xf numFmtId="0" fontId="69" fillId="0" borderId="17" xfId="53" applyFont="1" applyBorder="1" applyAlignment="1">
      <alignment horizontal="center" vertical="center" wrapText="1"/>
      <protection/>
    </xf>
    <xf numFmtId="0" fontId="69" fillId="0" borderId="12" xfId="53" applyFont="1" applyBorder="1" applyAlignment="1">
      <alignment horizontal="center" vertical="center" wrapText="1"/>
      <protection/>
    </xf>
    <xf numFmtId="0" fontId="73" fillId="36" borderId="13" xfId="53" applyFont="1" applyFill="1" applyBorder="1" applyAlignment="1">
      <alignment horizontal="center" vertical="center" wrapText="1"/>
      <protection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Alignment="1">
      <alignment horizontal="center"/>
    </xf>
    <xf numFmtId="0" fontId="4" fillId="13" borderId="1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0" borderId="12" xfId="53" applyFont="1" applyFill="1" applyBorder="1" applyAlignment="1">
      <alignment horizontal="center" vertical="center"/>
      <protection/>
    </xf>
    <xf numFmtId="0" fontId="11" fillId="13" borderId="14" xfId="53" applyFont="1" applyFill="1" applyBorder="1" applyAlignment="1">
      <alignment horizontal="center" vertical="center" wrapText="1"/>
      <protection/>
    </xf>
    <xf numFmtId="0" fontId="11" fillId="13" borderId="17" xfId="53" applyFont="1" applyFill="1" applyBorder="1" applyAlignment="1">
      <alignment horizontal="center" vertical="center" wrapText="1"/>
      <protection/>
    </xf>
    <xf numFmtId="0" fontId="11" fillId="13" borderId="12" xfId="53" applyFont="1" applyFill="1" applyBorder="1" applyAlignment="1">
      <alignment horizontal="center" vertical="center" wrapText="1"/>
      <protection/>
    </xf>
    <xf numFmtId="49" fontId="12" fillId="0" borderId="0" xfId="52" applyNumberFormat="1" applyFont="1" applyBorder="1" applyAlignment="1">
      <alignment horizontal="center" wrapText="1"/>
      <protection/>
    </xf>
    <xf numFmtId="0" fontId="12" fillId="0" borderId="0" xfId="0" applyFont="1" applyBorder="1" applyAlignment="1">
      <alignment horizontal="center" wrapText="1"/>
    </xf>
    <xf numFmtId="0" fontId="4" fillId="0" borderId="0" xfId="53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4" fillId="0" borderId="0" xfId="53" applyFont="1" applyAlignment="1">
      <alignment horizontal="center" vertical="center" wrapText="1"/>
      <protection/>
    </xf>
    <xf numFmtId="0" fontId="11" fillId="13" borderId="12" xfId="53" applyFont="1" applyFill="1" applyBorder="1" applyAlignment="1">
      <alignment horizontal="center" wrapText="1"/>
      <protection/>
    </xf>
    <xf numFmtId="0" fontId="11" fillId="13" borderId="14" xfId="53" applyFont="1" applyFill="1" applyBorder="1" applyAlignment="1">
      <alignment horizontal="center" vertical="top" wrapText="1"/>
      <protection/>
    </xf>
    <xf numFmtId="0" fontId="11" fillId="13" borderId="17" xfId="53" applyFont="1" applyFill="1" applyBorder="1" applyAlignment="1">
      <alignment horizontal="center" vertical="top" wrapText="1"/>
      <protection/>
    </xf>
    <xf numFmtId="0" fontId="4" fillId="0" borderId="0" xfId="53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4" fillId="0" borderId="0" xfId="53" applyFont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  <xf numFmtId="0" fontId="13" fillId="0" borderId="0" xfId="53" applyFont="1" applyAlignment="1">
      <alignment horizontal="center" vertical="top" wrapText="1"/>
      <protection/>
    </xf>
    <xf numFmtId="0" fontId="4" fillId="0" borderId="0" xfId="0" applyFont="1" applyFill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4" fillId="0" borderId="0" xfId="53" applyFont="1" applyFill="1" applyAlignment="1">
      <alignment horizontal="center" vertical="top" wrapText="1"/>
      <protection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0" fontId="4" fillId="13" borderId="12" xfId="53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010 Газ" xfId="52"/>
    <cellStyle name="Обычный_Лимиты 2011 год ! -10%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W82"/>
  <sheetViews>
    <sheetView tabSelected="1" view="pageBreakPreview" zoomScaleSheetLayoutView="100" zoomScalePageLayoutView="0" workbookViewId="0" topLeftCell="A1">
      <pane xSplit="2" ySplit="7" topLeftCell="F4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B31" sqref="B31"/>
    </sheetView>
  </sheetViews>
  <sheetFormatPr defaultColWidth="9.140625" defaultRowHeight="12.75"/>
  <cols>
    <col min="1" max="1" width="4.7109375" style="159" customWidth="1"/>
    <col min="2" max="2" width="42.421875" style="159" customWidth="1"/>
    <col min="3" max="3" width="8.57421875" style="159" customWidth="1"/>
    <col min="4" max="4" width="9.28125" style="159" customWidth="1"/>
    <col min="5" max="5" width="9.7109375" style="159" customWidth="1"/>
    <col min="6" max="6" width="7.8515625" style="159" customWidth="1"/>
    <col min="7" max="7" width="8.140625" style="159" customWidth="1"/>
    <col min="8" max="8" width="8.00390625" style="159" customWidth="1"/>
    <col min="9" max="9" width="7.57421875" style="159" customWidth="1"/>
    <col min="10" max="10" width="7.28125" style="159" customWidth="1"/>
    <col min="11" max="11" width="8.28125" style="159" customWidth="1"/>
    <col min="12" max="12" width="8.00390625" style="159" customWidth="1"/>
    <col min="13" max="13" width="9.140625" style="159" customWidth="1"/>
    <col min="14" max="14" width="8.8515625" style="159" customWidth="1"/>
    <col min="15" max="15" width="10.57421875" style="159" customWidth="1"/>
    <col min="16" max="16" width="9.140625" style="164" customWidth="1"/>
    <col min="17" max="16384" width="9.140625" style="159" customWidth="1"/>
  </cols>
  <sheetData>
    <row r="1" spans="1:16" ht="15.75" customHeight="1">
      <c r="A1" s="2"/>
      <c r="B1" s="259"/>
      <c r="C1" s="259"/>
      <c r="D1" s="259"/>
      <c r="E1" s="259"/>
      <c r="F1" s="259"/>
      <c r="G1" s="259"/>
      <c r="H1" s="259"/>
      <c r="I1" s="259"/>
      <c r="J1" s="259"/>
      <c r="K1" s="260"/>
      <c r="L1" s="260"/>
      <c r="M1" s="260"/>
      <c r="N1" s="260"/>
      <c r="O1" s="260"/>
      <c r="P1" s="158"/>
    </row>
    <row r="2" spans="1:16" ht="15.75" customHeight="1">
      <c r="A2" s="2"/>
      <c r="B2" s="259"/>
      <c r="C2" s="259"/>
      <c r="D2" s="259"/>
      <c r="E2" s="259"/>
      <c r="F2" s="259"/>
      <c r="G2" s="431" t="s">
        <v>189</v>
      </c>
      <c r="H2" s="430"/>
      <c r="I2" s="430"/>
      <c r="J2" s="430"/>
      <c r="K2" s="430"/>
      <c r="L2" s="430"/>
      <c r="M2" s="430"/>
      <c r="N2" s="260"/>
      <c r="O2" s="260"/>
      <c r="P2" s="158"/>
    </row>
    <row r="3" spans="1:23" ht="15.75" customHeight="1">
      <c r="A3" s="2"/>
      <c r="B3" s="259"/>
      <c r="C3" s="259"/>
      <c r="D3" s="259"/>
      <c r="E3" s="259"/>
      <c r="F3" s="259"/>
      <c r="G3" s="430"/>
      <c r="H3" s="430"/>
      <c r="I3" s="430"/>
      <c r="J3" s="430"/>
      <c r="K3" s="430"/>
      <c r="L3" s="430"/>
      <c r="M3" s="430"/>
      <c r="N3" s="260"/>
      <c r="O3" s="260"/>
      <c r="P3" s="158"/>
      <c r="Q3" s="160"/>
      <c r="R3" s="160"/>
      <c r="S3" s="427"/>
      <c r="T3" s="428"/>
      <c r="U3" s="428"/>
      <c r="V3" s="428"/>
      <c r="W3" s="428"/>
    </row>
    <row r="4" spans="1:23" ht="51" customHeight="1">
      <c r="A4" s="2"/>
      <c r="B4" s="259"/>
      <c r="C4" s="259"/>
      <c r="D4" s="259"/>
      <c r="E4" s="259"/>
      <c r="F4" s="259"/>
      <c r="G4" s="430"/>
      <c r="H4" s="430"/>
      <c r="I4" s="430"/>
      <c r="J4" s="430"/>
      <c r="K4" s="430"/>
      <c r="L4" s="430"/>
      <c r="M4" s="430"/>
      <c r="N4" s="260"/>
      <c r="O4" s="260"/>
      <c r="P4" s="158"/>
      <c r="Q4" s="160"/>
      <c r="R4" s="161"/>
      <c r="S4" s="428"/>
      <c r="T4" s="428"/>
      <c r="U4" s="428"/>
      <c r="V4" s="428"/>
      <c r="W4" s="428"/>
    </row>
    <row r="5" spans="1:23" ht="21" customHeight="1">
      <c r="A5" s="2"/>
      <c r="B5" s="259"/>
      <c r="C5" s="259"/>
      <c r="D5" s="259"/>
      <c r="E5" s="259"/>
      <c r="F5" s="259"/>
      <c r="G5" s="259"/>
      <c r="H5" s="259"/>
      <c r="I5" s="259"/>
      <c r="J5" s="259"/>
      <c r="K5" s="260"/>
      <c r="L5" s="260"/>
      <c r="M5" s="260"/>
      <c r="N5" s="260"/>
      <c r="O5" s="260"/>
      <c r="P5" s="158"/>
      <c r="Q5" s="160"/>
      <c r="R5" s="161"/>
      <c r="S5" s="428"/>
      <c r="T5" s="428"/>
      <c r="U5" s="428"/>
      <c r="V5" s="428"/>
      <c r="W5" s="428"/>
    </row>
    <row r="6" spans="1:23" ht="21" customHeight="1">
      <c r="A6" s="2"/>
      <c r="B6" s="429" t="s">
        <v>188</v>
      </c>
      <c r="C6" s="430"/>
      <c r="D6" s="430"/>
      <c r="E6" s="430"/>
      <c r="F6" s="430"/>
      <c r="G6" s="430"/>
      <c r="H6" s="430"/>
      <c r="I6" s="430"/>
      <c r="J6" s="430"/>
      <c r="K6" s="430"/>
      <c r="L6" s="430"/>
      <c r="M6" s="430"/>
      <c r="N6" s="260"/>
      <c r="O6" s="260"/>
      <c r="P6" s="158"/>
      <c r="Q6" s="160"/>
      <c r="R6" s="161"/>
      <c r="S6" s="428"/>
      <c r="T6" s="428"/>
      <c r="U6" s="428"/>
      <c r="V6" s="428"/>
      <c r="W6" s="428"/>
    </row>
    <row r="7" spans="1:23" ht="18" customHeight="1">
      <c r="A7" s="4"/>
      <c r="B7" s="4"/>
      <c r="C7" s="3"/>
      <c r="D7" s="162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Q7" s="160"/>
      <c r="R7" s="165"/>
      <c r="S7" s="428"/>
      <c r="T7" s="428"/>
      <c r="U7" s="428"/>
      <c r="V7" s="428"/>
      <c r="W7" s="428"/>
    </row>
    <row r="8" spans="1:15" ht="12.75">
      <c r="A8" s="424" t="s">
        <v>0</v>
      </c>
      <c r="B8" s="424" t="s">
        <v>1</v>
      </c>
      <c r="C8" s="426" t="s">
        <v>51</v>
      </c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</row>
    <row r="9" spans="1:15" ht="15.75" customHeight="1">
      <c r="A9" s="425"/>
      <c r="B9" s="425"/>
      <c r="C9" s="300" t="s">
        <v>33</v>
      </c>
      <c r="D9" s="300" t="s">
        <v>34</v>
      </c>
      <c r="E9" s="300" t="s">
        <v>35</v>
      </c>
      <c r="F9" s="300" t="s">
        <v>36</v>
      </c>
      <c r="G9" s="300" t="s">
        <v>37</v>
      </c>
      <c r="H9" s="300" t="s">
        <v>38</v>
      </c>
      <c r="I9" s="300" t="s">
        <v>39</v>
      </c>
      <c r="J9" s="300" t="s">
        <v>40</v>
      </c>
      <c r="K9" s="300" t="s">
        <v>41</v>
      </c>
      <c r="L9" s="300" t="s">
        <v>42</v>
      </c>
      <c r="M9" s="300" t="s">
        <v>43</v>
      </c>
      <c r="N9" s="300" t="s">
        <v>44</v>
      </c>
      <c r="O9" s="300" t="s">
        <v>48</v>
      </c>
    </row>
    <row r="10" spans="1:15" ht="12.75">
      <c r="A10" s="266">
        <v>1</v>
      </c>
      <c r="B10" s="266" t="s">
        <v>120</v>
      </c>
      <c r="C10" s="267">
        <f aca="true" t="shared" si="0" ref="C10:N10">C11+C17+C19+C22+C24+C27+C29</f>
        <v>14060</v>
      </c>
      <c r="D10" s="267">
        <f>D11+D17+D19+D22+D24+D27+D29</f>
        <v>14865</v>
      </c>
      <c r="E10" s="267">
        <f t="shared" si="0"/>
        <v>10500</v>
      </c>
      <c r="F10" s="267">
        <f t="shared" si="0"/>
        <v>6575</v>
      </c>
      <c r="G10" s="267">
        <f t="shared" si="0"/>
        <v>2950</v>
      </c>
      <c r="H10" s="267">
        <f t="shared" si="0"/>
        <v>2950</v>
      </c>
      <c r="I10" s="267">
        <f t="shared" si="0"/>
        <v>2950</v>
      </c>
      <c r="J10" s="267">
        <f t="shared" si="0"/>
        <v>2950</v>
      </c>
      <c r="K10" s="267">
        <f t="shared" si="0"/>
        <v>2950</v>
      </c>
      <c r="L10" s="267">
        <f t="shared" si="0"/>
        <v>7610</v>
      </c>
      <c r="M10" s="267">
        <f t="shared" si="0"/>
        <v>10638</v>
      </c>
      <c r="N10" s="267">
        <f t="shared" si="0"/>
        <v>14100</v>
      </c>
      <c r="O10" s="268">
        <f>SUM(C10:N10)</f>
        <v>93098</v>
      </c>
    </row>
    <row r="11" spans="1:15" ht="12.75">
      <c r="A11" s="269" t="s">
        <v>4</v>
      </c>
      <c r="B11" s="269" t="s">
        <v>138</v>
      </c>
      <c r="C11" s="270">
        <f>C13+C14+C15+C16</f>
        <v>4700</v>
      </c>
      <c r="D11" s="270">
        <f aca="true" t="shared" si="1" ref="D11:O11">D13+D14+D15+D16</f>
        <v>5200</v>
      </c>
      <c r="E11" s="270">
        <f t="shared" si="1"/>
        <v>3700</v>
      </c>
      <c r="F11" s="270">
        <f t="shared" si="1"/>
        <v>1900</v>
      </c>
      <c r="G11" s="270">
        <f t="shared" si="1"/>
        <v>850</v>
      </c>
      <c r="H11" s="270">
        <f t="shared" si="1"/>
        <v>850</v>
      </c>
      <c r="I11" s="270">
        <f t="shared" si="1"/>
        <v>850</v>
      </c>
      <c r="J11" s="270">
        <f t="shared" si="1"/>
        <v>850</v>
      </c>
      <c r="K11" s="270">
        <f t="shared" si="1"/>
        <v>850</v>
      </c>
      <c r="L11" s="270">
        <f t="shared" si="1"/>
        <v>2050</v>
      </c>
      <c r="M11" s="270">
        <f t="shared" si="1"/>
        <v>4200</v>
      </c>
      <c r="N11" s="270">
        <f t="shared" si="1"/>
        <v>5800</v>
      </c>
      <c r="O11" s="270">
        <f t="shared" si="1"/>
        <v>31800</v>
      </c>
    </row>
    <row r="12" spans="1:15" ht="12.75">
      <c r="A12" s="271"/>
      <c r="B12" s="272" t="s">
        <v>5</v>
      </c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35">
        <f aca="true" t="shared" si="2" ref="O12:O33">SUM(C12:N12)</f>
        <v>0</v>
      </c>
    </row>
    <row r="13" spans="1:15" ht="12.75">
      <c r="A13" s="274"/>
      <c r="B13" s="275" t="s">
        <v>132</v>
      </c>
      <c r="C13" s="276">
        <v>500</v>
      </c>
      <c r="D13" s="276">
        <v>500</v>
      </c>
      <c r="E13" s="276">
        <v>400</v>
      </c>
      <c r="F13" s="276">
        <v>200</v>
      </c>
      <c r="G13" s="276">
        <v>150</v>
      </c>
      <c r="H13" s="276">
        <v>150</v>
      </c>
      <c r="I13" s="276">
        <v>150</v>
      </c>
      <c r="J13" s="276">
        <v>150</v>
      </c>
      <c r="K13" s="276">
        <v>150</v>
      </c>
      <c r="L13" s="276">
        <v>150</v>
      </c>
      <c r="M13" s="276">
        <v>400</v>
      </c>
      <c r="N13" s="276">
        <v>500</v>
      </c>
      <c r="O13" s="109">
        <f t="shared" si="2"/>
        <v>3400</v>
      </c>
    </row>
    <row r="14" spans="1:15" ht="12.75">
      <c r="A14" s="274"/>
      <c r="B14" s="271" t="s">
        <v>154</v>
      </c>
      <c r="C14" s="277">
        <v>700</v>
      </c>
      <c r="D14" s="277">
        <v>700</v>
      </c>
      <c r="E14" s="277">
        <v>700</v>
      </c>
      <c r="F14" s="277">
        <v>700</v>
      </c>
      <c r="G14" s="277">
        <v>700</v>
      </c>
      <c r="H14" s="277">
        <v>700</v>
      </c>
      <c r="I14" s="277">
        <v>700</v>
      </c>
      <c r="J14" s="277">
        <v>700</v>
      </c>
      <c r="K14" s="277">
        <v>700</v>
      </c>
      <c r="L14" s="277">
        <v>700</v>
      </c>
      <c r="M14" s="277">
        <v>700</v>
      </c>
      <c r="N14" s="277">
        <v>700</v>
      </c>
      <c r="O14" s="109">
        <f>SUM(C14:N14)</f>
        <v>8400</v>
      </c>
    </row>
    <row r="15" spans="1:15" ht="17.25" customHeight="1">
      <c r="A15" s="274"/>
      <c r="B15" s="271" t="s">
        <v>158</v>
      </c>
      <c r="C15" s="278">
        <v>3500</v>
      </c>
      <c r="D15" s="278">
        <v>4000</v>
      </c>
      <c r="E15" s="278">
        <v>2600</v>
      </c>
      <c r="F15" s="278">
        <v>1000</v>
      </c>
      <c r="G15" s="278">
        <v>0</v>
      </c>
      <c r="H15" s="278">
        <v>0</v>
      </c>
      <c r="I15" s="278">
        <v>0</v>
      </c>
      <c r="J15" s="278">
        <v>0</v>
      </c>
      <c r="K15" s="278">
        <v>0</v>
      </c>
      <c r="L15" s="278">
        <v>1200</v>
      </c>
      <c r="M15" s="278">
        <v>3100</v>
      </c>
      <c r="N15" s="278">
        <v>4600</v>
      </c>
      <c r="O15" s="109">
        <f>C15+D15+E15+F15+G15+H15+I15+J15+K15+L15+M15+N15</f>
        <v>20000</v>
      </c>
    </row>
    <row r="16" spans="1:15" ht="15.75" customHeight="1">
      <c r="A16" s="274"/>
      <c r="B16" s="271" t="s">
        <v>163</v>
      </c>
      <c r="C16" s="277"/>
      <c r="D16" s="277"/>
      <c r="E16" s="277"/>
      <c r="F16" s="277"/>
      <c r="G16" s="277"/>
      <c r="H16" s="277"/>
      <c r="I16" s="277"/>
      <c r="J16" s="277"/>
      <c r="K16" s="277"/>
      <c r="L16" s="277"/>
      <c r="M16" s="277"/>
      <c r="N16" s="277"/>
      <c r="O16" s="109"/>
    </row>
    <row r="17" spans="1:15" ht="32.25" customHeight="1">
      <c r="A17" s="269" t="s">
        <v>6</v>
      </c>
      <c r="B17" s="269" t="s">
        <v>155</v>
      </c>
      <c r="C17" s="270">
        <f>SUM(C18)</f>
        <v>700</v>
      </c>
      <c r="D17" s="270">
        <f aca="true" t="shared" si="3" ref="D17:M17">SUM(D18)</f>
        <v>700</v>
      </c>
      <c r="E17" s="270">
        <f t="shared" si="3"/>
        <v>700</v>
      </c>
      <c r="F17" s="270">
        <f t="shared" si="3"/>
        <v>700</v>
      </c>
      <c r="G17" s="270">
        <f t="shared" si="3"/>
        <v>700</v>
      </c>
      <c r="H17" s="270">
        <f t="shared" si="3"/>
        <v>700</v>
      </c>
      <c r="I17" s="270">
        <f t="shared" si="3"/>
        <v>700</v>
      </c>
      <c r="J17" s="270">
        <f t="shared" si="3"/>
        <v>700</v>
      </c>
      <c r="K17" s="270">
        <f t="shared" si="3"/>
        <v>700</v>
      </c>
      <c r="L17" s="270">
        <f t="shared" si="3"/>
        <v>700</v>
      </c>
      <c r="M17" s="270">
        <f t="shared" si="3"/>
        <v>700</v>
      </c>
      <c r="N17" s="270">
        <f>SUM(N18)</f>
        <v>700</v>
      </c>
      <c r="O17" s="270">
        <f>SUM(C17:N17)</f>
        <v>8400</v>
      </c>
    </row>
    <row r="18" spans="1:15" ht="12.75">
      <c r="A18" s="279"/>
      <c r="B18" s="271" t="s">
        <v>154</v>
      </c>
      <c r="C18" s="277">
        <v>700</v>
      </c>
      <c r="D18" s="277">
        <v>700</v>
      </c>
      <c r="E18" s="277">
        <v>700</v>
      </c>
      <c r="F18" s="277">
        <v>700</v>
      </c>
      <c r="G18" s="277">
        <v>700</v>
      </c>
      <c r="H18" s="277">
        <v>700</v>
      </c>
      <c r="I18" s="277">
        <v>700</v>
      </c>
      <c r="J18" s="277">
        <v>700</v>
      </c>
      <c r="K18" s="277">
        <v>700</v>
      </c>
      <c r="L18" s="277">
        <v>700</v>
      </c>
      <c r="M18" s="277">
        <v>700</v>
      </c>
      <c r="N18" s="277">
        <v>700</v>
      </c>
      <c r="O18" s="235">
        <f>SUM(C18:N18)</f>
        <v>8400</v>
      </c>
    </row>
    <row r="19" spans="1:15" ht="21" customHeight="1">
      <c r="A19" s="269" t="s">
        <v>7</v>
      </c>
      <c r="B19" s="269" t="s">
        <v>139</v>
      </c>
      <c r="C19" s="270">
        <f>C20+C21</f>
        <v>1950</v>
      </c>
      <c r="D19" s="270">
        <f>D20+D21</f>
        <v>1850</v>
      </c>
      <c r="E19" s="270">
        <f aca="true" t="shared" si="4" ref="E19:N19">E20+E21</f>
        <v>1600</v>
      </c>
      <c r="F19" s="270">
        <f t="shared" si="4"/>
        <v>900</v>
      </c>
      <c r="G19" s="270">
        <f t="shared" si="4"/>
        <v>700</v>
      </c>
      <c r="H19" s="270">
        <f t="shared" si="4"/>
        <v>700</v>
      </c>
      <c r="I19" s="270">
        <f t="shared" si="4"/>
        <v>700</v>
      </c>
      <c r="J19" s="270">
        <f t="shared" si="4"/>
        <v>700</v>
      </c>
      <c r="K19" s="270">
        <f t="shared" si="4"/>
        <v>700</v>
      </c>
      <c r="L19" s="270">
        <f t="shared" si="4"/>
        <v>1250</v>
      </c>
      <c r="M19" s="270">
        <f t="shared" si="4"/>
        <v>1500</v>
      </c>
      <c r="N19" s="270">
        <f t="shared" si="4"/>
        <v>1850</v>
      </c>
      <c r="O19" s="270">
        <f t="shared" si="2"/>
        <v>14400</v>
      </c>
    </row>
    <row r="20" spans="1:15" ht="12.75">
      <c r="A20" s="279"/>
      <c r="B20" s="271" t="s">
        <v>5</v>
      </c>
      <c r="C20" s="277">
        <v>1250</v>
      </c>
      <c r="D20" s="277">
        <v>1150</v>
      </c>
      <c r="E20" s="277">
        <v>900</v>
      </c>
      <c r="F20" s="277">
        <v>200</v>
      </c>
      <c r="G20" s="277"/>
      <c r="H20" s="277"/>
      <c r="I20" s="277"/>
      <c r="J20" s="277"/>
      <c r="K20" s="277"/>
      <c r="L20" s="277">
        <v>550</v>
      </c>
      <c r="M20" s="277">
        <v>800</v>
      </c>
      <c r="N20" s="277">
        <v>1150</v>
      </c>
      <c r="O20" s="235">
        <f t="shared" si="2"/>
        <v>6000</v>
      </c>
    </row>
    <row r="21" spans="1:15" ht="12.75">
      <c r="A21" s="279"/>
      <c r="B21" s="271" t="s">
        <v>154</v>
      </c>
      <c r="C21" s="277">
        <v>700</v>
      </c>
      <c r="D21" s="277">
        <v>700</v>
      </c>
      <c r="E21" s="277">
        <v>700</v>
      </c>
      <c r="F21" s="277">
        <v>700</v>
      </c>
      <c r="G21" s="277">
        <v>700</v>
      </c>
      <c r="H21" s="277">
        <v>700</v>
      </c>
      <c r="I21" s="277">
        <v>700</v>
      </c>
      <c r="J21" s="277">
        <v>700</v>
      </c>
      <c r="K21" s="277">
        <v>700</v>
      </c>
      <c r="L21" s="277">
        <v>700</v>
      </c>
      <c r="M21" s="277">
        <v>700</v>
      </c>
      <c r="N21" s="277">
        <v>700</v>
      </c>
      <c r="O21" s="235">
        <f>SUM(C21:N21)</f>
        <v>8400</v>
      </c>
    </row>
    <row r="22" spans="1:15" ht="12.75">
      <c r="A22" s="269" t="s">
        <v>8</v>
      </c>
      <c r="B22" s="269" t="s">
        <v>140</v>
      </c>
      <c r="C22" s="270">
        <f aca="true" t="shared" si="5" ref="C22:N22">+C23</f>
        <v>1900</v>
      </c>
      <c r="D22" s="270">
        <f t="shared" si="5"/>
        <v>1900</v>
      </c>
      <c r="E22" s="270">
        <f t="shared" si="5"/>
        <v>1150</v>
      </c>
      <c r="F22" s="270">
        <f t="shared" si="5"/>
        <v>950</v>
      </c>
      <c r="G22" s="270">
        <f t="shared" si="5"/>
        <v>0</v>
      </c>
      <c r="H22" s="270">
        <f t="shared" si="5"/>
        <v>0</v>
      </c>
      <c r="I22" s="270">
        <f t="shared" si="5"/>
        <v>0</v>
      </c>
      <c r="J22" s="270">
        <f t="shared" si="5"/>
        <v>0</v>
      </c>
      <c r="K22" s="270">
        <f t="shared" si="5"/>
        <v>0</v>
      </c>
      <c r="L22" s="270">
        <f t="shared" si="5"/>
        <v>1270</v>
      </c>
      <c r="M22" s="270">
        <f t="shared" si="5"/>
        <v>1350</v>
      </c>
      <c r="N22" s="270">
        <f t="shared" si="5"/>
        <v>2100</v>
      </c>
      <c r="O22" s="270">
        <f t="shared" si="2"/>
        <v>10620</v>
      </c>
    </row>
    <row r="23" spans="1:15" ht="12.75">
      <c r="A23" s="279"/>
      <c r="B23" s="271" t="s">
        <v>5</v>
      </c>
      <c r="C23" s="277">
        <v>1900</v>
      </c>
      <c r="D23" s="277">
        <v>1900</v>
      </c>
      <c r="E23" s="277">
        <v>1150</v>
      </c>
      <c r="F23" s="277">
        <v>950</v>
      </c>
      <c r="G23" s="277"/>
      <c r="H23" s="277"/>
      <c r="I23" s="277"/>
      <c r="J23" s="277"/>
      <c r="K23" s="277"/>
      <c r="L23" s="277">
        <v>1270</v>
      </c>
      <c r="M23" s="277">
        <v>1350</v>
      </c>
      <c r="N23" s="277">
        <v>2100</v>
      </c>
      <c r="O23" s="235">
        <f t="shared" si="2"/>
        <v>10620</v>
      </c>
    </row>
    <row r="24" spans="1:15" ht="12.75">
      <c r="A24" s="269" t="s">
        <v>11</v>
      </c>
      <c r="B24" s="269" t="s">
        <v>141</v>
      </c>
      <c r="C24" s="270">
        <f>C25+C26</f>
        <v>3100</v>
      </c>
      <c r="D24" s="270">
        <f>D25+D26</f>
        <v>3300</v>
      </c>
      <c r="E24" s="270">
        <f aca="true" t="shared" si="6" ref="E24:N24">E25+E26</f>
        <v>2400</v>
      </c>
      <c r="F24" s="270">
        <f t="shared" si="6"/>
        <v>1700</v>
      </c>
      <c r="G24" s="270">
        <f t="shared" si="6"/>
        <v>700</v>
      </c>
      <c r="H24" s="270">
        <f t="shared" si="6"/>
        <v>700</v>
      </c>
      <c r="I24" s="270">
        <f t="shared" si="6"/>
        <v>700</v>
      </c>
      <c r="J24" s="270">
        <f t="shared" si="6"/>
        <v>700</v>
      </c>
      <c r="K24" s="270">
        <f t="shared" si="6"/>
        <v>700</v>
      </c>
      <c r="L24" s="270">
        <f t="shared" si="6"/>
        <v>1650</v>
      </c>
      <c r="M24" s="270">
        <f t="shared" si="6"/>
        <v>1700</v>
      </c>
      <c r="N24" s="270">
        <f t="shared" si="6"/>
        <v>1950</v>
      </c>
      <c r="O24" s="270">
        <f t="shared" si="2"/>
        <v>19300</v>
      </c>
    </row>
    <row r="25" spans="1:15" ht="12.75">
      <c r="A25" s="279"/>
      <c r="B25" s="271" t="s">
        <v>5</v>
      </c>
      <c r="C25" s="277">
        <v>2400</v>
      </c>
      <c r="D25" s="277">
        <v>2600</v>
      </c>
      <c r="E25" s="277">
        <v>1700</v>
      </c>
      <c r="F25" s="277">
        <v>1000</v>
      </c>
      <c r="G25" s="277"/>
      <c r="H25" s="277"/>
      <c r="I25" s="277"/>
      <c r="J25" s="277"/>
      <c r="K25" s="277"/>
      <c r="L25" s="277">
        <v>950</v>
      </c>
      <c r="M25" s="277">
        <v>1000</v>
      </c>
      <c r="N25" s="277">
        <v>1250</v>
      </c>
      <c r="O25" s="235">
        <f t="shared" si="2"/>
        <v>10900</v>
      </c>
    </row>
    <row r="26" spans="1:15" ht="12.75">
      <c r="A26" s="279"/>
      <c r="B26" s="271" t="s">
        <v>154</v>
      </c>
      <c r="C26" s="277">
        <v>700</v>
      </c>
      <c r="D26" s="277">
        <v>700</v>
      </c>
      <c r="E26" s="277">
        <v>700</v>
      </c>
      <c r="F26" s="277">
        <v>700</v>
      </c>
      <c r="G26" s="277">
        <v>700</v>
      </c>
      <c r="H26" s="277">
        <v>700</v>
      </c>
      <c r="I26" s="277">
        <v>700</v>
      </c>
      <c r="J26" s="277">
        <v>700</v>
      </c>
      <c r="K26" s="277">
        <v>700</v>
      </c>
      <c r="L26" s="277">
        <v>700</v>
      </c>
      <c r="M26" s="277">
        <v>700</v>
      </c>
      <c r="N26" s="277">
        <v>700</v>
      </c>
      <c r="O26" s="235">
        <f>SUM(C26:N26)</f>
        <v>8400</v>
      </c>
    </row>
    <row r="27" spans="1:15" ht="30.75" customHeight="1">
      <c r="A27" s="280" t="s">
        <v>13</v>
      </c>
      <c r="B27" s="280" t="s">
        <v>142</v>
      </c>
      <c r="C27" s="281">
        <f aca="true" t="shared" si="7" ref="C27:N27">+C28</f>
        <v>850</v>
      </c>
      <c r="D27" s="281">
        <f t="shared" si="7"/>
        <v>1075</v>
      </c>
      <c r="E27" s="281">
        <f t="shared" si="7"/>
        <v>420</v>
      </c>
      <c r="F27" s="281">
        <f t="shared" si="7"/>
        <v>325</v>
      </c>
      <c r="G27" s="281"/>
      <c r="H27" s="281"/>
      <c r="I27" s="281"/>
      <c r="J27" s="281"/>
      <c r="K27" s="281"/>
      <c r="L27" s="281">
        <f t="shared" si="7"/>
        <v>310</v>
      </c>
      <c r="M27" s="281">
        <f t="shared" si="7"/>
        <v>630</v>
      </c>
      <c r="N27" s="281">
        <f t="shared" si="7"/>
        <v>900</v>
      </c>
      <c r="O27" s="281">
        <f t="shared" si="2"/>
        <v>4510</v>
      </c>
    </row>
    <row r="28" spans="1:15" ht="12.75">
      <c r="A28" s="282"/>
      <c r="B28" s="282" t="s">
        <v>5</v>
      </c>
      <c r="C28" s="283">
        <v>850</v>
      </c>
      <c r="D28" s="283">
        <v>1075</v>
      </c>
      <c r="E28" s="283">
        <v>420</v>
      </c>
      <c r="F28" s="283">
        <v>325</v>
      </c>
      <c r="G28" s="283"/>
      <c r="H28" s="283"/>
      <c r="I28" s="283"/>
      <c r="J28" s="283"/>
      <c r="K28" s="283"/>
      <c r="L28" s="283">
        <v>310</v>
      </c>
      <c r="M28" s="283">
        <v>630</v>
      </c>
      <c r="N28" s="283">
        <v>900</v>
      </c>
      <c r="O28" s="109">
        <f t="shared" si="2"/>
        <v>4510</v>
      </c>
    </row>
    <row r="29" spans="1:15" ht="12.75">
      <c r="A29" s="269" t="s">
        <v>14</v>
      </c>
      <c r="B29" s="269" t="s">
        <v>143</v>
      </c>
      <c r="C29" s="270">
        <f aca="true" t="shared" si="8" ref="C29:N29">+C30</f>
        <v>860</v>
      </c>
      <c r="D29" s="270">
        <f t="shared" si="8"/>
        <v>840</v>
      </c>
      <c r="E29" s="270">
        <f t="shared" si="8"/>
        <v>530</v>
      </c>
      <c r="F29" s="270">
        <f t="shared" si="8"/>
        <v>100</v>
      </c>
      <c r="G29" s="270">
        <f t="shared" si="8"/>
        <v>0</v>
      </c>
      <c r="H29" s="270">
        <f t="shared" si="8"/>
        <v>0</v>
      </c>
      <c r="I29" s="270">
        <f t="shared" si="8"/>
        <v>0</v>
      </c>
      <c r="J29" s="270">
        <f t="shared" si="8"/>
        <v>0</v>
      </c>
      <c r="K29" s="270">
        <f t="shared" si="8"/>
        <v>0</v>
      </c>
      <c r="L29" s="270">
        <f t="shared" si="8"/>
        <v>380</v>
      </c>
      <c r="M29" s="270">
        <f t="shared" si="8"/>
        <v>558</v>
      </c>
      <c r="N29" s="270">
        <f t="shared" si="8"/>
        <v>800</v>
      </c>
      <c r="O29" s="270">
        <f t="shared" si="2"/>
        <v>4068</v>
      </c>
    </row>
    <row r="30" spans="1:15" ht="12.75">
      <c r="A30" s="279"/>
      <c r="B30" s="271" t="s">
        <v>5</v>
      </c>
      <c r="C30" s="277">
        <v>860</v>
      </c>
      <c r="D30" s="277">
        <v>840</v>
      </c>
      <c r="E30" s="277">
        <v>530</v>
      </c>
      <c r="F30" s="277">
        <v>100</v>
      </c>
      <c r="G30" s="277"/>
      <c r="H30" s="277"/>
      <c r="I30" s="277"/>
      <c r="J30" s="277"/>
      <c r="K30" s="277"/>
      <c r="L30" s="277">
        <v>380</v>
      </c>
      <c r="M30" s="277">
        <v>558</v>
      </c>
      <c r="N30" s="277">
        <v>800</v>
      </c>
      <c r="O30" s="235">
        <f t="shared" si="2"/>
        <v>4068</v>
      </c>
    </row>
    <row r="31" spans="1:15" ht="25.5">
      <c r="A31" s="284" t="s">
        <v>6</v>
      </c>
      <c r="B31" s="284" t="s">
        <v>190</v>
      </c>
      <c r="C31" s="268">
        <f>C32+C33</f>
        <v>18430</v>
      </c>
      <c r="D31" s="268">
        <f aca="true" t="shared" si="9" ref="D31:N31">D32+D33</f>
        <v>18640</v>
      </c>
      <c r="E31" s="268">
        <f t="shared" si="9"/>
        <v>17894</v>
      </c>
      <c r="F31" s="268">
        <f t="shared" si="9"/>
        <v>17753</v>
      </c>
      <c r="G31" s="268">
        <f t="shared" si="9"/>
        <v>16718</v>
      </c>
      <c r="H31" s="268">
        <f t="shared" si="9"/>
        <v>16718</v>
      </c>
      <c r="I31" s="268">
        <f t="shared" si="9"/>
        <v>16718</v>
      </c>
      <c r="J31" s="268">
        <f t="shared" si="9"/>
        <v>16718</v>
      </c>
      <c r="K31" s="268">
        <f t="shared" si="9"/>
        <v>16718</v>
      </c>
      <c r="L31" s="268">
        <f t="shared" si="9"/>
        <v>18430</v>
      </c>
      <c r="M31" s="268">
        <f t="shared" si="9"/>
        <v>18715</v>
      </c>
      <c r="N31" s="268">
        <f t="shared" si="9"/>
        <v>13261</v>
      </c>
      <c r="O31" s="268">
        <f>SUM(C31:N31)</f>
        <v>206713</v>
      </c>
    </row>
    <row r="32" spans="1:15" ht="12.75">
      <c r="A32" s="285"/>
      <c r="B32" s="282" t="s">
        <v>124</v>
      </c>
      <c r="C32" s="172">
        <v>16718</v>
      </c>
      <c r="D32" s="172">
        <v>16718</v>
      </c>
      <c r="E32" s="172">
        <v>16718</v>
      </c>
      <c r="F32" s="172">
        <v>16718</v>
      </c>
      <c r="G32" s="172">
        <v>16718</v>
      </c>
      <c r="H32" s="172">
        <v>16718</v>
      </c>
      <c r="I32" s="172">
        <v>16718</v>
      </c>
      <c r="J32" s="172">
        <v>16718</v>
      </c>
      <c r="K32" s="172">
        <v>16718</v>
      </c>
      <c r="L32" s="172">
        <v>16718</v>
      </c>
      <c r="M32" s="172">
        <v>16718</v>
      </c>
      <c r="N32" s="172">
        <v>11868</v>
      </c>
      <c r="O32" s="109">
        <f t="shared" si="2"/>
        <v>195766</v>
      </c>
    </row>
    <row r="33" spans="1:15" ht="12.75">
      <c r="A33" s="172"/>
      <c r="B33" s="282" t="s">
        <v>47</v>
      </c>
      <c r="C33" s="283">
        <v>1712</v>
      </c>
      <c r="D33" s="283">
        <v>1922</v>
      </c>
      <c r="E33" s="283">
        <v>1176</v>
      </c>
      <c r="F33" s="283">
        <v>1035</v>
      </c>
      <c r="G33" s="283">
        <v>0</v>
      </c>
      <c r="H33" s="283">
        <v>0</v>
      </c>
      <c r="I33" s="283">
        <v>0</v>
      </c>
      <c r="J33" s="283">
        <v>0</v>
      </c>
      <c r="K33" s="283">
        <v>0</v>
      </c>
      <c r="L33" s="283">
        <v>1712</v>
      </c>
      <c r="M33" s="283">
        <v>1997</v>
      </c>
      <c r="N33" s="283">
        <v>1393</v>
      </c>
      <c r="O33" s="109">
        <f t="shared" si="2"/>
        <v>10947</v>
      </c>
    </row>
    <row r="34" spans="1:15" ht="12.75">
      <c r="A34" s="284" t="s">
        <v>7</v>
      </c>
      <c r="B34" s="284" t="s">
        <v>26</v>
      </c>
      <c r="C34" s="268">
        <f aca="true" t="shared" si="10" ref="C34:N34">SUM(C35:C53)</f>
        <v>65360</v>
      </c>
      <c r="D34" s="268">
        <f t="shared" si="10"/>
        <v>56502</v>
      </c>
      <c r="E34" s="268">
        <f t="shared" si="10"/>
        <v>48196</v>
      </c>
      <c r="F34" s="268">
        <f t="shared" si="10"/>
        <v>33106</v>
      </c>
      <c r="G34" s="268">
        <f t="shared" si="10"/>
        <v>0</v>
      </c>
      <c r="H34" s="268">
        <f t="shared" si="10"/>
        <v>0</v>
      </c>
      <c r="I34" s="268">
        <f t="shared" si="10"/>
        <v>0</v>
      </c>
      <c r="J34" s="268">
        <f t="shared" si="10"/>
        <v>0</v>
      </c>
      <c r="K34" s="268">
        <f t="shared" si="10"/>
        <v>0</v>
      </c>
      <c r="L34" s="268">
        <f t="shared" si="10"/>
        <v>37375</v>
      </c>
      <c r="M34" s="268">
        <f t="shared" si="10"/>
        <v>51793</v>
      </c>
      <c r="N34" s="268">
        <f t="shared" si="10"/>
        <v>65680</v>
      </c>
      <c r="O34" s="268">
        <f>SUM(C34:N34)</f>
        <v>358012</v>
      </c>
    </row>
    <row r="35" spans="1:15" ht="12.75">
      <c r="A35" s="286"/>
      <c r="B35" s="287" t="s">
        <v>27</v>
      </c>
      <c r="C35" s="277">
        <v>2860</v>
      </c>
      <c r="D35" s="277">
        <v>2452</v>
      </c>
      <c r="E35" s="277">
        <v>2146</v>
      </c>
      <c r="F35" s="277">
        <v>1226</v>
      </c>
      <c r="G35" s="277"/>
      <c r="H35" s="277"/>
      <c r="I35" s="277"/>
      <c r="J35" s="277"/>
      <c r="K35" s="277"/>
      <c r="L35" s="277">
        <v>1635</v>
      </c>
      <c r="M35" s="277">
        <v>1993</v>
      </c>
      <c r="N35" s="277">
        <v>2860</v>
      </c>
      <c r="O35" s="288">
        <f aca="true" t="shared" si="11" ref="O35:O51">SUM(C35:N35)</f>
        <v>15172</v>
      </c>
    </row>
    <row r="36" spans="1:15" ht="12.75">
      <c r="A36" s="279"/>
      <c r="B36" s="287" t="s">
        <v>56</v>
      </c>
      <c r="C36" s="277">
        <v>4200</v>
      </c>
      <c r="D36" s="277">
        <v>4200</v>
      </c>
      <c r="E36" s="277">
        <v>3655</v>
      </c>
      <c r="F36" s="277">
        <v>2560</v>
      </c>
      <c r="G36" s="277"/>
      <c r="H36" s="277"/>
      <c r="I36" s="277"/>
      <c r="J36" s="277"/>
      <c r="K36" s="277"/>
      <c r="L36" s="277">
        <v>2360</v>
      </c>
      <c r="M36" s="277">
        <v>3500</v>
      </c>
      <c r="N36" s="277">
        <v>4100</v>
      </c>
      <c r="O36" s="288">
        <f t="shared" si="11"/>
        <v>24575</v>
      </c>
    </row>
    <row r="37" spans="1:15" ht="12.75">
      <c r="A37" s="279"/>
      <c r="B37" s="287" t="s">
        <v>70</v>
      </c>
      <c r="C37" s="277">
        <v>2250</v>
      </c>
      <c r="D37" s="277">
        <v>1750</v>
      </c>
      <c r="E37" s="277">
        <v>1350</v>
      </c>
      <c r="F37" s="277">
        <v>1100</v>
      </c>
      <c r="G37" s="277"/>
      <c r="H37" s="277"/>
      <c r="I37" s="277"/>
      <c r="J37" s="277"/>
      <c r="K37" s="277"/>
      <c r="L37" s="277">
        <v>1000</v>
      </c>
      <c r="M37" s="277">
        <v>1750</v>
      </c>
      <c r="N37" s="277">
        <v>2250</v>
      </c>
      <c r="O37" s="288">
        <f t="shared" si="11"/>
        <v>11450</v>
      </c>
    </row>
    <row r="38" spans="1:15" ht="12.75">
      <c r="A38" s="279"/>
      <c r="B38" s="287" t="s">
        <v>10</v>
      </c>
      <c r="C38" s="277">
        <v>2330</v>
      </c>
      <c r="D38" s="277">
        <v>2000</v>
      </c>
      <c r="E38" s="277">
        <v>1750</v>
      </c>
      <c r="F38" s="277">
        <v>1000</v>
      </c>
      <c r="G38" s="277"/>
      <c r="H38" s="277"/>
      <c r="I38" s="277"/>
      <c r="J38" s="277"/>
      <c r="K38" s="277"/>
      <c r="L38" s="277">
        <v>1230</v>
      </c>
      <c r="M38" s="277">
        <v>1750</v>
      </c>
      <c r="N38" s="277">
        <v>2540</v>
      </c>
      <c r="O38" s="288">
        <f t="shared" si="11"/>
        <v>12600</v>
      </c>
    </row>
    <row r="39" spans="1:15" ht="12.75">
      <c r="A39" s="279"/>
      <c r="B39" s="287" t="s">
        <v>66</v>
      </c>
      <c r="C39" s="277">
        <v>2330</v>
      </c>
      <c r="D39" s="277">
        <v>2000</v>
      </c>
      <c r="E39" s="277">
        <v>1750</v>
      </c>
      <c r="F39" s="277">
        <v>1000</v>
      </c>
      <c r="G39" s="277"/>
      <c r="H39" s="277"/>
      <c r="I39" s="277"/>
      <c r="J39" s="277"/>
      <c r="K39" s="277"/>
      <c r="L39" s="277">
        <v>1230</v>
      </c>
      <c r="M39" s="277">
        <v>1750</v>
      </c>
      <c r="N39" s="277">
        <v>2540</v>
      </c>
      <c r="O39" s="288">
        <f t="shared" si="11"/>
        <v>12600</v>
      </c>
    </row>
    <row r="40" spans="1:15" ht="12.75">
      <c r="A40" s="279"/>
      <c r="B40" s="289" t="s">
        <v>12</v>
      </c>
      <c r="C40" s="277">
        <v>2430</v>
      </c>
      <c r="D40" s="277">
        <v>2000</v>
      </c>
      <c r="E40" s="277">
        <v>1750</v>
      </c>
      <c r="F40" s="277">
        <v>1000</v>
      </c>
      <c r="G40" s="277"/>
      <c r="H40" s="277"/>
      <c r="I40" s="277"/>
      <c r="J40" s="277"/>
      <c r="K40" s="277"/>
      <c r="L40" s="277">
        <v>1230</v>
      </c>
      <c r="M40" s="277">
        <v>1750</v>
      </c>
      <c r="N40" s="277">
        <v>2540</v>
      </c>
      <c r="O40" s="235">
        <f t="shared" si="11"/>
        <v>12700</v>
      </c>
    </row>
    <row r="41" spans="1:15" ht="12.75">
      <c r="A41" s="279"/>
      <c r="B41" s="289" t="s">
        <v>62</v>
      </c>
      <c r="C41" s="277">
        <v>3860</v>
      </c>
      <c r="D41" s="277">
        <v>3200</v>
      </c>
      <c r="E41" s="277">
        <v>2900</v>
      </c>
      <c r="F41" s="277">
        <v>1900</v>
      </c>
      <c r="G41" s="277"/>
      <c r="H41" s="277"/>
      <c r="I41" s="277"/>
      <c r="J41" s="277"/>
      <c r="K41" s="277"/>
      <c r="L41" s="277">
        <v>2500</v>
      </c>
      <c r="M41" s="277">
        <v>3200</v>
      </c>
      <c r="N41" s="277">
        <v>3900</v>
      </c>
      <c r="O41" s="288">
        <f t="shared" si="11"/>
        <v>21460</v>
      </c>
    </row>
    <row r="42" spans="1:15" ht="12.75">
      <c r="A42" s="279"/>
      <c r="B42" s="289" t="s">
        <v>65</v>
      </c>
      <c r="C42" s="277">
        <v>2330</v>
      </c>
      <c r="D42" s="277">
        <v>2000</v>
      </c>
      <c r="E42" s="277">
        <v>1700</v>
      </c>
      <c r="F42" s="277">
        <v>1150</v>
      </c>
      <c r="G42" s="277"/>
      <c r="H42" s="277"/>
      <c r="I42" s="277"/>
      <c r="J42" s="277"/>
      <c r="K42" s="277"/>
      <c r="L42" s="277">
        <v>1230</v>
      </c>
      <c r="M42" s="277">
        <v>1750</v>
      </c>
      <c r="N42" s="277">
        <v>2640</v>
      </c>
      <c r="O42" s="288">
        <f>SUM(C42:N42)</f>
        <v>12800</v>
      </c>
    </row>
    <row r="43" spans="1:15" ht="12.75">
      <c r="A43" s="279"/>
      <c r="B43" s="289" t="s">
        <v>71</v>
      </c>
      <c r="C43" s="278">
        <v>2500</v>
      </c>
      <c r="D43" s="278">
        <v>2800</v>
      </c>
      <c r="E43" s="278">
        <v>2500</v>
      </c>
      <c r="F43" s="278">
        <v>2500</v>
      </c>
      <c r="G43" s="278"/>
      <c r="H43" s="278"/>
      <c r="I43" s="278"/>
      <c r="J43" s="278"/>
      <c r="K43" s="278"/>
      <c r="L43" s="278">
        <v>2000</v>
      </c>
      <c r="M43" s="278">
        <v>2500</v>
      </c>
      <c r="N43" s="278">
        <v>3000</v>
      </c>
      <c r="O43" s="288">
        <f t="shared" si="11"/>
        <v>17800</v>
      </c>
    </row>
    <row r="44" spans="1:15" ht="12.75">
      <c r="A44" s="282"/>
      <c r="B44" s="290" t="s">
        <v>15</v>
      </c>
      <c r="C44" s="278">
        <v>2700</v>
      </c>
      <c r="D44" s="278">
        <v>2300</v>
      </c>
      <c r="E44" s="278">
        <v>1600</v>
      </c>
      <c r="F44" s="278">
        <v>1100</v>
      </c>
      <c r="G44" s="278"/>
      <c r="H44" s="278"/>
      <c r="I44" s="278"/>
      <c r="J44" s="278"/>
      <c r="K44" s="278"/>
      <c r="L44" s="278">
        <v>1230</v>
      </c>
      <c r="M44" s="278">
        <v>2000</v>
      </c>
      <c r="N44" s="278">
        <v>2740</v>
      </c>
      <c r="O44" s="109">
        <f t="shared" si="11"/>
        <v>13670</v>
      </c>
    </row>
    <row r="45" spans="1:15" ht="12.75">
      <c r="A45" s="282"/>
      <c r="B45" s="290" t="s">
        <v>61</v>
      </c>
      <c r="C45" s="283">
        <v>5170</v>
      </c>
      <c r="D45" s="283">
        <v>4000</v>
      </c>
      <c r="E45" s="283">
        <v>3000</v>
      </c>
      <c r="F45" s="283">
        <v>2500</v>
      </c>
      <c r="G45" s="283"/>
      <c r="H45" s="283"/>
      <c r="I45" s="283"/>
      <c r="J45" s="283"/>
      <c r="K45" s="283"/>
      <c r="L45" s="283">
        <v>3000</v>
      </c>
      <c r="M45" s="283">
        <v>4000</v>
      </c>
      <c r="N45" s="283">
        <v>3500</v>
      </c>
      <c r="O45" s="109">
        <f t="shared" si="11"/>
        <v>25170</v>
      </c>
    </row>
    <row r="46" spans="1:15" ht="12.75">
      <c r="A46" s="291"/>
      <c r="B46" s="292" t="s">
        <v>17</v>
      </c>
      <c r="C46" s="283">
        <v>3660</v>
      </c>
      <c r="D46" s="283">
        <v>3150</v>
      </c>
      <c r="E46" s="283">
        <v>2740</v>
      </c>
      <c r="F46" s="283">
        <v>1620</v>
      </c>
      <c r="G46" s="283"/>
      <c r="H46" s="283"/>
      <c r="I46" s="283"/>
      <c r="J46" s="283"/>
      <c r="K46" s="283"/>
      <c r="L46" s="283">
        <v>2120</v>
      </c>
      <c r="M46" s="283">
        <v>3050</v>
      </c>
      <c r="N46" s="283">
        <v>3650</v>
      </c>
      <c r="O46" s="293">
        <f t="shared" si="11"/>
        <v>19990</v>
      </c>
    </row>
    <row r="47" spans="1:15" ht="12.75">
      <c r="A47" s="291"/>
      <c r="B47" s="292" t="s">
        <v>59</v>
      </c>
      <c r="C47" s="277">
        <v>2330</v>
      </c>
      <c r="D47" s="277">
        <v>2000</v>
      </c>
      <c r="E47" s="277">
        <v>1800</v>
      </c>
      <c r="F47" s="277">
        <v>1100</v>
      </c>
      <c r="G47" s="277"/>
      <c r="H47" s="277"/>
      <c r="I47" s="277"/>
      <c r="J47" s="277"/>
      <c r="K47" s="277"/>
      <c r="L47" s="277">
        <v>1230</v>
      </c>
      <c r="M47" s="277">
        <v>1700</v>
      </c>
      <c r="N47" s="277">
        <v>2640</v>
      </c>
      <c r="O47" s="293">
        <f t="shared" si="11"/>
        <v>12800</v>
      </c>
    </row>
    <row r="48" spans="1:18" s="236" customFormat="1" ht="12.75">
      <c r="A48" s="282"/>
      <c r="B48" s="290" t="s">
        <v>57</v>
      </c>
      <c r="C48" s="283">
        <v>7600</v>
      </c>
      <c r="D48" s="283">
        <v>6300</v>
      </c>
      <c r="E48" s="283">
        <v>5700</v>
      </c>
      <c r="F48" s="283">
        <v>4200</v>
      </c>
      <c r="G48" s="283"/>
      <c r="H48" s="283"/>
      <c r="I48" s="283"/>
      <c r="J48" s="283"/>
      <c r="K48" s="283"/>
      <c r="L48" s="283">
        <v>4500</v>
      </c>
      <c r="M48" s="283">
        <v>6200</v>
      </c>
      <c r="N48" s="283">
        <v>7600</v>
      </c>
      <c r="O48" s="109">
        <f t="shared" si="11"/>
        <v>42100</v>
      </c>
      <c r="R48" s="159"/>
    </row>
    <row r="49" spans="1:15" ht="12.75">
      <c r="A49" s="291"/>
      <c r="B49" s="292" t="s">
        <v>60</v>
      </c>
      <c r="C49" s="277">
        <v>4200</v>
      </c>
      <c r="D49" s="277">
        <v>4200</v>
      </c>
      <c r="E49" s="277">
        <v>3555</v>
      </c>
      <c r="F49" s="277">
        <v>2000</v>
      </c>
      <c r="G49" s="277"/>
      <c r="H49" s="277"/>
      <c r="I49" s="277"/>
      <c r="J49" s="277"/>
      <c r="K49" s="277"/>
      <c r="L49" s="277">
        <v>2500</v>
      </c>
      <c r="M49" s="277">
        <v>3500</v>
      </c>
      <c r="N49" s="277">
        <v>4100</v>
      </c>
      <c r="O49" s="293">
        <f t="shared" si="11"/>
        <v>24055</v>
      </c>
    </row>
    <row r="50" spans="1:15" ht="12.75">
      <c r="A50" s="291"/>
      <c r="B50" s="292" t="s">
        <v>63</v>
      </c>
      <c r="C50" s="277">
        <v>2330</v>
      </c>
      <c r="D50" s="277">
        <v>2000</v>
      </c>
      <c r="E50" s="277">
        <v>1700</v>
      </c>
      <c r="F50" s="277">
        <v>1050</v>
      </c>
      <c r="G50" s="277"/>
      <c r="H50" s="277"/>
      <c r="I50" s="277"/>
      <c r="J50" s="277"/>
      <c r="K50" s="277"/>
      <c r="L50" s="277">
        <v>1330</v>
      </c>
      <c r="M50" s="277">
        <v>1900</v>
      </c>
      <c r="N50" s="277">
        <v>2540</v>
      </c>
      <c r="O50" s="293">
        <f t="shared" si="11"/>
        <v>12850</v>
      </c>
    </row>
    <row r="51" spans="1:15" ht="12.75">
      <c r="A51" s="282"/>
      <c r="B51" s="290" t="s">
        <v>58</v>
      </c>
      <c r="C51" s="283">
        <v>7600</v>
      </c>
      <c r="D51" s="283">
        <v>6300</v>
      </c>
      <c r="E51" s="283">
        <v>5700</v>
      </c>
      <c r="F51" s="283">
        <v>4200</v>
      </c>
      <c r="G51" s="283"/>
      <c r="H51" s="283"/>
      <c r="I51" s="283"/>
      <c r="J51" s="283"/>
      <c r="K51" s="283"/>
      <c r="L51" s="283">
        <v>4500</v>
      </c>
      <c r="M51" s="283">
        <v>6200</v>
      </c>
      <c r="N51" s="283">
        <v>7600</v>
      </c>
      <c r="O51" s="109">
        <f t="shared" si="11"/>
        <v>42100</v>
      </c>
    </row>
    <row r="52" spans="1:15" ht="12.75">
      <c r="A52" s="291"/>
      <c r="B52" s="290" t="s">
        <v>24</v>
      </c>
      <c r="C52" s="277">
        <v>2530</v>
      </c>
      <c r="D52" s="277">
        <v>2200</v>
      </c>
      <c r="E52" s="277">
        <v>1700</v>
      </c>
      <c r="F52" s="277">
        <v>1000</v>
      </c>
      <c r="G52" s="277"/>
      <c r="H52" s="277"/>
      <c r="I52" s="277"/>
      <c r="J52" s="277"/>
      <c r="K52" s="277"/>
      <c r="L52" s="277">
        <v>1350</v>
      </c>
      <c r="M52" s="277">
        <v>1800</v>
      </c>
      <c r="N52" s="277">
        <v>2540</v>
      </c>
      <c r="O52" s="293">
        <f>SUM(C52:N52)</f>
        <v>13120</v>
      </c>
    </row>
    <row r="53" spans="1:15" ht="12.75">
      <c r="A53" s="174"/>
      <c r="B53" s="289" t="s">
        <v>134</v>
      </c>
      <c r="C53" s="294">
        <v>2150</v>
      </c>
      <c r="D53" s="294">
        <v>1650</v>
      </c>
      <c r="E53" s="294">
        <v>1200</v>
      </c>
      <c r="F53" s="294">
        <v>900</v>
      </c>
      <c r="G53" s="294"/>
      <c r="H53" s="294"/>
      <c r="I53" s="294"/>
      <c r="J53" s="294"/>
      <c r="K53" s="294"/>
      <c r="L53" s="294">
        <v>1200</v>
      </c>
      <c r="M53" s="294">
        <v>1500</v>
      </c>
      <c r="N53" s="294">
        <v>2400</v>
      </c>
      <c r="O53" s="295">
        <f>SUM(C53:N53)</f>
        <v>11000</v>
      </c>
    </row>
    <row r="54" spans="1:15" ht="12.75">
      <c r="A54" s="284" t="s">
        <v>8</v>
      </c>
      <c r="B54" s="284" t="s">
        <v>30</v>
      </c>
      <c r="C54" s="268">
        <f>SUM(C55:C68)</f>
        <v>73150</v>
      </c>
      <c r="D54" s="268">
        <f aca="true" t="shared" si="12" ref="D54:N54">SUM(D55:D68)</f>
        <v>64354</v>
      </c>
      <c r="E54" s="268">
        <f t="shared" si="12"/>
        <v>50995</v>
      </c>
      <c r="F54" s="268">
        <f t="shared" si="12"/>
        <v>31900</v>
      </c>
      <c r="G54" s="268">
        <f t="shared" si="12"/>
        <v>0</v>
      </c>
      <c r="H54" s="268">
        <f t="shared" si="12"/>
        <v>0</v>
      </c>
      <c r="I54" s="268">
        <f t="shared" si="12"/>
        <v>0</v>
      </c>
      <c r="J54" s="268">
        <f t="shared" si="12"/>
        <v>0</v>
      </c>
      <c r="K54" s="268">
        <f t="shared" si="12"/>
        <v>0</v>
      </c>
      <c r="L54" s="268">
        <f t="shared" si="12"/>
        <v>34000</v>
      </c>
      <c r="M54" s="268">
        <f t="shared" si="12"/>
        <v>57528</v>
      </c>
      <c r="N54" s="268">
        <f t="shared" si="12"/>
        <v>71300</v>
      </c>
      <c r="O54" s="268">
        <f>SUM(C54:N54)</f>
        <v>383227</v>
      </c>
    </row>
    <row r="55" spans="1:15" ht="12.75">
      <c r="A55" s="279"/>
      <c r="B55" s="289" t="s">
        <v>78</v>
      </c>
      <c r="C55" s="277">
        <v>2250</v>
      </c>
      <c r="D55" s="277">
        <v>1500</v>
      </c>
      <c r="E55" s="277">
        <v>1340</v>
      </c>
      <c r="F55" s="277">
        <v>900</v>
      </c>
      <c r="G55" s="277"/>
      <c r="H55" s="277"/>
      <c r="I55" s="277"/>
      <c r="J55" s="277"/>
      <c r="K55" s="277"/>
      <c r="L55" s="277">
        <v>900</v>
      </c>
      <c r="M55" s="277">
        <v>1600</v>
      </c>
      <c r="N55" s="277">
        <v>2400</v>
      </c>
      <c r="O55" s="108">
        <f>SUM(C55:N55)</f>
        <v>10890</v>
      </c>
    </row>
    <row r="56" spans="1:15" ht="12.75">
      <c r="A56" s="279"/>
      <c r="B56" s="289" t="s">
        <v>79</v>
      </c>
      <c r="C56" s="277">
        <v>4700</v>
      </c>
      <c r="D56" s="277">
        <v>4500</v>
      </c>
      <c r="E56" s="277">
        <v>4100</v>
      </c>
      <c r="F56" s="277">
        <v>3200</v>
      </c>
      <c r="G56" s="277"/>
      <c r="H56" s="277"/>
      <c r="I56" s="277"/>
      <c r="J56" s="277"/>
      <c r="K56" s="277"/>
      <c r="L56" s="277">
        <v>2000</v>
      </c>
      <c r="M56" s="277">
        <v>5100</v>
      </c>
      <c r="N56" s="277">
        <v>5500</v>
      </c>
      <c r="O56" s="108">
        <f aca="true" t="shared" si="13" ref="O56:O68">SUM(C56:N56)</f>
        <v>29100</v>
      </c>
    </row>
    <row r="57" spans="1:15" ht="12.75">
      <c r="A57" s="279"/>
      <c r="B57" s="289" t="s">
        <v>108</v>
      </c>
      <c r="C57" s="277">
        <v>7000</v>
      </c>
      <c r="D57" s="277">
        <v>6500</v>
      </c>
      <c r="E57" s="277">
        <v>4500</v>
      </c>
      <c r="F57" s="277">
        <v>3000</v>
      </c>
      <c r="G57" s="277"/>
      <c r="H57" s="277"/>
      <c r="I57" s="277"/>
      <c r="J57" s="277"/>
      <c r="K57" s="277"/>
      <c r="L57" s="277">
        <v>3500</v>
      </c>
      <c r="M57" s="277">
        <v>6500</v>
      </c>
      <c r="N57" s="277">
        <v>7000</v>
      </c>
      <c r="O57" s="108">
        <f t="shared" si="13"/>
        <v>38000</v>
      </c>
    </row>
    <row r="58" spans="1:15" ht="12.75">
      <c r="A58" s="279"/>
      <c r="B58" s="289" t="s">
        <v>109</v>
      </c>
      <c r="C58" s="277">
        <v>3000</v>
      </c>
      <c r="D58" s="277">
        <v>2700</v>
      </c>
      <c r="E58" s="277">
        <v>2200</v>
      </c>
      <c r="F58" s="277">
        <v>1200</v>
      </c>
      <c r="G58" s="277"/>
      <c r="H58" s="277"/>
      <c r="I58" s="277"/>
      <c r="J58" s="277"/>
      <c r="K58" s="277"/>
      <c r="L58" s="277">
        <v>1900</v>
      </c>
      <c r="M58" s="277">
        <v>2328</v>
      </c>
      <c r="N58" s="277">
        <v>3000</v>
      </c>
      <c r="O58" s="108">
        <f t="shared" si="13"/>
        <v>16328</v>
      </c>
    </row>
    <row r="59" spans="1:15" ht="12.75">
      <c r="A59" s="279"/>
      <c r="B59" s="289" t="s">
        <v>80</v>
      </c>
      <c r="C59" s="277"/>
      <c r="D59" s="277"/>
      <c r="E59" s="277"/>
      <c r="F59" s="277"/>
      <c r="G59" s="277"/>
      <c r="H59" s="277"/>
      <c r="I59" s="277"/>
      <c r="J59" s="277"/>
      <c r="K59" s="277"/>
      <c r="L59" s="277"/>
      <c r="M59" s="277"/>
      <c r="N59" s="277"/>
      <c r="O59" s="108">
        <f t="shared" si="13"/>
        <v>0</v>
      </c>
    </row>
    <row r="60" spans="1:15" ht="12.75">
      <c r="A60" s="282"/>
      <c r="B60" s="290" t="s">
        <v>123</v>
      </c>
      <c r="C60" s="283">
        <v>1700</v>
      </c>
      <c r="D60" s="283">
        <v>1300</v>
      </c>
      <c r="E60" s="283">
        <v>1000</v>
      </c>
      <c r="F60" s="283">
        <v>500</v>
      </c>
      <c r="G60" s="283"/>
      <c r="H60" s="283"/>
      <c r="I60" s="283"/>
      <c r="J60" s="283"/>
      <c r="K60" s="283"/>
      <c r="L60" s="296">
        <v>800</v>
      </c>
      <c r="M60" s="296">
        <v>1200</v>
      </c>
      <c r="N60" s="296">
        <v>1600</v>
      </c>
      <c r="O60" s="109">
        <f t="shared" si="13"/>
        <v>8100</v>
      </c>
    </row>
    <row r="61" spans="1:15" ht="12.75">
      <c r="A61" s="297"/>
      <c r="B61" s="289" t="s">
        <v>110</v>
      </c>
      <c r="C61" s="278">
        <v>2000</v>
      </c>
      <c r="D61" s="278">
        <v>1700</v>
      </c>
      <c r="E61" s="278">
        <v>900</v>
      </c>
      <c r="F61" s="278">
        <v>500</v>
      </c>
      <c r="G61" s="278"/>
      <c r="H61" s="278"/>
      <c r="I61" s="278"/>
      <c r="J61" s="278"/>
      <c r="K61" s="278"/>
      <c r="L61" s="278">
        <v>800</v>
      </c>
      <c r="M61" s="278">
        <v>1000</v>
      </c>
      <c r="N61" s="278">
        <v>1500</v>
      </c>
      <c r="O61" s="235">
        <f t="shared" si="13"/>
        <v>8400</v>
      </c>
    </row>
    <row r="62" spans="1:15" ht="12.75">
      <c r="A62" s="297"/>
      <c r="B62" s="289" t="s">
        <v>81</v>
      </c>
      <c r="C62" s="278">
        <v>7000</v>
      </c>
      <c r="D62" s="278">
        <v>6700</v>
      </c>
      <c r="E62" s="278">
        <v>5400</v>
      </c>
      <c r="F62" s="278">
        <v>2900</v>
      </c>
      <c r="G62" s="278"/>
      <c r="H62" s="278"/>
      <c r="I62" s="278"/>
      <c r="J62" s="278"/>
      <c r="K62" s="278"/>
      <c r="L62" s="278">
        <v>3000</v>
      </c>
      <c r="M62" s="278">
        <v>6000</v>
      </c>
      <c r="N62" s="278">
        <v>7000</v>
      </c>
      <c r="O62" s="235">
        <f t="shared" si="13"/>
        <v>38000</v>
      </c>
    </row>
    <row r="63" spans="1:15" ht="12.75">
      <c r="A63" s="279"/>
      <c r="B63" s="289" t="s">
        <v>169</v>
      </c>
      <c r="C63" s="277">
        <v>3000</v>
      </c>
      <c r="D63" s="277">
        <v>2854</v>
      </c>
      <c r="E63" s="277">
        <v>1855</v>
      </c>
      <c r="F63" s="277">
        <v>1500</v>
      </c>
      <c r="G63" s="277"/>
      <c r="H63" s="277"/>
      <c r="I63" s="277"/>
      <c r="J63" s="277"/>
      <c r="K63" s="277"/>
      <c r="L63" s="277">
        <v>1200</v>
      </c>
      <c r="M63" s="277">
        <v>1600</v>
      </c>
      <c r="N63" s="277">
        <v>3000</v>
      </c>
      <c r="O63" s="108">
        <f t="shared" si="13"/>
        <v>15009</v>
      </c>
    </row>
    <row r="64" spans="1:15" ht="12.75">
      <c r="A64" s="279"/>
      <c r="B64" s="289" t="s">
        <v>111</v>
      </c>
      <c r="C64" s="277">
        <v>13000</v>
      </c>
      <c r="D64" s="277">
        <v>11500</v>
      </c>
      <c r="E64" s="277">
        <v>10000</v>
      </c>
      <c r="F64" s="277">
        <v>4500</v>
      </c>
      <c r="G64" s="277"/>
      <c r="H64" s="277"/>
      <c r="I64" s="277"/>
      <c r="J64" s="277"/>
      <c r="K64" s="277"/>
      <c r="L64" s="277">
        <v>5000</v>
      </c>
      <c r="M64" s="277">
        <v>7500</v>
      </c>
      <c r="N64" s="277">
        <v>11500</v>
      </c>
      <c r="O64" s="108">
        <f t="shared" si="13"/>
        <v>63000</v>
      </c>
    </row>
    <row r="65" spans="1:15" ht="12.75">
      <c r="A65" s="279"/>
      <c r="B65" s="289" t="s">
        <v>82</v>
      </c>
      <c r="C65" s="277">
        <v>4500</v>
      </c>
      <c r="D65" s="277">
        <v>3200</v>
      </c>
      <c r="E65" s="277">
        <v>2400</v>
      </c>
      <c r="F65" s="277">
        <v>1500</v>
      </c>
      <c r="G65" s="277"/>
      <c r="H65" s="277"/>
      <c r="I65" s="277"/>
      <c r="J65" s="277"/>
      <c r="K65" s="277"/>
      <c r="L65" s="277">
        <v>1900</v>
      </c>
      <c r="M65" s="277">
        <v>3000</v>
      </c>
      <c r="N65" s="277">
        <v>4000</v>
      </c>
      <c r="O65" s="108">
        <f t="shared" si="13"/>
        <v>20500</v>
      </c>
    </row>
    <row r="66" spans="1:15" ht="12.75">
      <c r="A66" s="279"/>
      <c r="B66" s="289" t="s">
        <v>83</v>
      </c>
      <c r="C66" s="277">
        <v>6000</v>
      </c>
      <c r="D66" s="277">
        <v>4700</v>
      </c>
      <c r="E66" s="277">
        <v>3500</v>
      </c>
      <c r="F66" s="277">
        <v>2200</v>
      </c>
      <c r="G66" s="277"/>
      <c r="H66" s="277"/>
      <c r="I66" s="277"/>
      <c r="J66" s="277"/>
      <c r="K66" s="277"/>
      <c r="L66" s="277">
        <v>3000</v>
      </c>
      <c r="M66" s="277">
        <v>4700</v>
      </c>
      <c r="N66" s="277">
        <v>5800</v>
      </c>
      <c r="O66" s="108">
        <f t="shared" si="13"/>
        <v>29900</v>
      </c>
    </row>
    <row r="67" spans="1:15" ht="12.75">
      <c r="A67" s="279"/>
      <c r="B67" s="289" t="s">
        <v>89</v>
      </c>
      <c r="C67" s="277">
        <v>7000</v>
      </c>
      <c r="D67" s="277">
        <v>6700</v>
      </c>
      <c r="E67" s="277">
        <v>5500</v>
      </c>
      <c r="F67" s="277">
        <v>5000</v>
      </c>
      <c r="G67" s="277"/>
      <c r="H67" s="277"/>
      <c r="I67" s="277"/>
      <c r="J67" s="277"/>
      <c r="K67" s="277"/>
      <c r="L67" s="277">
        <v>5000</v>
      </c>
      <c r="M67" s="277">
        <v>7000</v>
      </c>
      <c r="N67" s="277">
        <v>7500</v>
      </c>
      <c r="O67" s="108">
        <f t="shared" si="13"/>
        <v>43700</v>
      </c>
    </row>
    <row r="68" spans="1:15" ht="12.75">
      <c r="A68" s="279"/>
      <c r="B68" s="289" t="s">
        <v>119</v>
      </c>
      <c r="C68" s="277">
        <v>12000</v>
      </c>
      <c r="D68" s="277">
        <v>10500</v>
      </c>
      <c r="E68" s="277">
        <v>8300</v>
      </c>
      <c r="F68" s="277">
        <v>5000</v>
      </c>
      <c r="G68" s="277"/>
      <c r="H68" s="277"/>
      <c r="I68" s="277"/>
      <c r="J68" s="277"/>
      <c r="K68" s="277"/>
      <c r="L68" s="277">
        <v>5000</v>
      </c>
      <c r="M68" s="277">
        <v>10000</v>
      </c>
      <c r="N68" s="277">
        <v>11500</v>
      </c>
      <c r="O68" s="108">
        <f t="shared" si="13"/>
        <v>62300</v>
      </c>
    </row>
    <row r="69" spans="1:15" ht="12.75">
      <c r="A69" s="284" t="s">
        <v>9</v>
      </c>
      <c r="B69" s="284" t="s">
        <v>31</v>
      </c>
      <c r="C69" s="268">
        <f>SUM(C70:C70)</f>
        <v>2700</v>
      </c>
      <c r="D69" s="268">
        <v>1900</v>
      </c>
      <c r="E69" s="268">
        <v>1200</v>
      </c>
      <c r="F69" s="268">
        <f aca="true" t="shared" si="14" ref="F69:O69">SUM(F70:F70)</f>
        <v>600</v>
      </c>
      <c r="G69" s="268">
        <f t="shared" si="14"/>
        <v>500</v>
      </c>
      <c r="H69" s="268">
        <f t="shared" si="14"/>
        <v>0</v>
      </c>
      <c r="I69" s="268">
        <f t="shared" si="14"/>
        <v>0</v>
      </c>
      <c r="J69" s="268">
        <f t="shared" si="14"/>
        <v>0</v>
      </c>
      <c r="K69" s="268">
        <f t="shared" si="14"/>
        <v>0</v>
      </c>
      <c r="L69" s="268">
        <f t="shared" si="14"/>
        <v>800</v>
      </c>
      <c r="M69" s="268">
        <f t="shared" si="14"/>
        <v>1300</v>
      </c>
      <c r="N69" s="268">
        <f t="shared" si="14"/>
        <v>2000</v>
      </c>
      <c r="O69" s="268">
        <f t="shared" si="14"/>
        <v>11000</v>
      </c>
    </row>
    <row r="70" spans="1:15" ht="29.25" customHeight="1">
      <c r="A70" s="297"/>
      <c r="B70" s="297" t="s">
        <v>144</v>
      </c>
      <c r="C70" s="298">
        <v>2700</v>
      </c>
      <c r="D70" s="298">
        <v>1900</v>
      </c>
      <c r="E70" s="298">
        <v>1200</v>
      </c>
      <c r="F70" s="298">
        <v>600</v>
      </c>
      <c r="G70" s="298">
        <v>500</v>
      </c>
      <c r="H70" s="298">
        <v>0</v>
      </c>
      <c r="I70" s="298">
        <v>0</v>
      </c>
      <c r="J70" s="298">
        <v>0</v>
      </c>
      <c r="K70" s="298">
        <v>0</v>
      </c>
      <c r="L70" s="298">
        <v>800</v>
      </c>
      <c r="M70" s="298">
        <v>1300</v>
      </c>
      <c r="N70" s="298">
        <v>2000</v>
      </c>
      <c r="O70" s="298">
        <f>SUM(C70:N70)</f>
        <v>11000</v>
      </c>
    </row>
    <row r="71" spans="1:15" ht="12.75">
      <c r="A71" s="299"/>
      <c r="B71" s="284" t="s">
        <v>32</v>
      </c>
      <c r="C71" s="268">
        <f>C10+C31+C34+C54+C69</f>
        <v>173700</v>
      </c>
      <c r="D71" s="268">
        <f>D10+D31+D34+D54+D69</f>
        <v>156261</v>
      </c>
      <c r="E71" s="268">
        <f aca="true" t="shared" si="15" ref="E71:O71">E10+E31+E34+E54+E69</f>
        <v>128785</v>
      </c>
      <c r="F71" s="268">
        <f t="shared" si="15"/>
        <v>89934</v>
      </c>
      <c r="G71" s="268">
        <f t="shared" si="15"/>
        <v>20168</v>
      </c>
      <c r="H71" s="268">
        <f t="shared" si="15"/>
        <v>19668</v>
      </c>
      <c r="I71" s="268">
        <f t="shared" si="15"/>
        <v>19668</v>
      </c>
      <c r="J71" s="268">
        <f t="shared" si="15"/>
        <v>19668</v>
      </c>
      <c r="K71" s="268">
        <f t="shared" si="15"/>
        <v>19668</v>
      </c>
      <c r="L71" s="268">
        <f>L10+L31+L34+L54+L69</f>
        <v>98215</v>
      </c>
      <c r="M71" s="268">
        <f>M10+M31+M34+M54+M69</f>
        <v>139974</v>
      </c>
      <c r="N71" s="268">
        <f t="shared" si="15"/>
        <v>166341</v>
      </c>
      <c r="O71" s="268">
        <f t="shared" si="15"/>
        <v>1052050</v>
      </c>
    </row>
    <row r="72" ht="15.75">
      <c r="B72" s="177"/>
    </row>
    <row r="82" ht="12.75">
      <c r="P82" s="159"/>
    </row>
  </sheetData>
  <sheetProtection/>
  <mergeCells count="6">
    <mergeCell ref="A8:A9"/>
    <mergeCell ref="B8:B9"/>
    <mergeCell ref="C8:O8"/>
    <mergeCell ref="S3:W7"/>
    <mergeCell ref="B6:M6"/>
    <mergeCell ref="G2:M4"/>
  </mergeCells>
  <printOptions/>
  <pageMargins left="0.7874015748031497" right="0.5905511811023623" top="0.7874015748031497" bottom="0.7874015748031497" header="0.4330708661417323" footer="0.5118110236220472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0"/>
  <sheetViews>
    <sheetView view="pageBreakPreview" zoomScale="115" zoomScaleSheetLayoutView="115" zoomScalePageLayoutView="0" workbookViewId="0" topLeftCell="A83">
      <selection activeCell="L31" sqref="L31"/>
    </sheetView>
  </sheetViews>
  <sheetFormatPr defaultColWidth="9.140625" defaultRowHeight="12.75"/>
  <cols>
    <col min="1" max="1" width="4.140625" style="17" customWidth="1"/>
    <col min="2" max="2" width="48.00390625" style="338" customWidth="1"/>
    <col min="3" max="3" width="11.00390625" style="17" customWidth="1"/>
    <col min="4" max="9" width="9.28125" style="17" bestFit="1" customWidth="1"/>
    <col min="10" max="10" width="9.28125" style="28" bestFit="1" customWidth="1"/>
    <col min="11" max="13" width="9.28125" style="17" bestFit="1" customWidth="1"/>
    <col min="14" max="14" width="9.421875" style="17" customWidth="1"/>
    <col min="15" max="15" width="10.421875" style="24" customWidth="1"/>
    <col min="16" max="16" width="11.421875" style="7" customWidth="1"/>
    <col min="17" max="17" width="20.57421875" style="0" customWidth="1"/>
  </cols>
  <sheetData>
    <row r="1" spans="12:15" ht="20.25" customHeight="1">
      <c r="L1" s="261"/>
      <c r="M1" s="261"/>
      <c r="N1" s="261"/>
      <c r="O1" s="261"/>
    </row>
    <row r="2" spans="12:15" ht="12.75">
      <c r="L2" s="261"/>
      <c r="M2" s="261"/>
      <c r="N2" s="261"/>
      <c r="O2" s="261"/>
    </row>
    <row r="3" spans="1:15" ht="27" customHeight="1">
      <c r="A3" s="3"/>
      <c r="B3" s="3"/>
      <c r="C3" s="2"/>
      <c r="D3" s="2"/>
      <c r="E3" s="2"/>
      <c r="F3" s="2"/>
      <c r="G3" s="2"/>
      <c r="H3" s="437" t="s">
        <v>189</v>
      </c>
      <c r="I3" s="438"/>
      <c r="J3" s="438"/>
      <c r="K3" s="438"/>
      <c r="L3" s="438"/>
      <c r="M3" s="438"/>
      <c r="N3" s="438"/>
      <c r="O3" s="261"/>
    </row>
    <row r="4" spans="1:15" ht="45" customHeight="1">
      <c r="A4" s="3"/>
      <c r="B4" s="3"/>
      <c r="C4" s="2"/>
      <c r="D4" s="2"/>
      <c r="E4" s="2"/>
      <c r="F4" s="2"/>
      <c r="G4" s="2"/>
      <c r="H4" s="438"/>
      <c r="I4" s="438"/>
      <c r="J4" s="438"/>
      <c r="K4" s="438"/>
      <c r="L4" s="438"/>
      <c r="M4" s="438"/>
      <c r="N4" s="438"/>
      <c r="O4" s="23"/>
    </row>
    <row r="5" spans="1:15" ht="16.5" customHeight="1">
      <c r="A5" s="3"/>
      <c r="B5" s="3"/>
      <c r="C5" s="2"/>
      <c r="D5" s="2"/>
      <c r="E5" s="2"/>
      <c r="F5" s="2"/>
      <c r="G5" s="2"/>
      <c r="H5" s="2"/>
      <c r="I5" s="2"/>
      <c r="J5" s="2"/>
      <c r="K5" s="1"/>
      <c r="L5" s="1"/>
      <c r="M5" s="1"/>
      <c r="N5" s="1"/>
      <c r="O5" s="23"/>
    </row>
    <row r="6" spans="1:15" ht="16.5" customHeight="1">
      <c r="A6" s="3"/>
      <c r="B6" s="435" t="s">
        <v>187</v>
      </c>
      <c r="C6" s="436"/>
      <c r="D6" s="436"/>
      <c r="E6" s="436"/>
      <c r="F6" s="436"/>
      <c r="G6" s="436"/>
      <c r="H6" s="436"/>
      <c r="I6" s="436"/>
      <c r="J6" s="436"/>
      <c r="K6" s="436"/>
      <c r="L6" s="436"/>
      <c r="M6" s="436"/>
      <c r="N6" s="436"/>
      <c r="O6" s="23"/>
    </row>
    <row r="7" spans="1:15" ht="15.75">
      <c r="A7" s="3"/>
      <c r="B7" s="3"/>
      <c r="C7" s="3"/>
      <c r="D7" s="14"/>
      <c r="E7" s="1"/>
      <c r="F7" s="1"/>
      <c r="G7" s="1"/>
      <c r="H7" s="1"/>
      <c r="I7" s="1"/>
      <c r="J7" s="39"/>
      <c r="K7" s="1"/>
      <c r="L7" s="1"/>
      <c r="M7" s="1"/>
      <c r="N7" s="1"/>
      <c r="O7" s="23"/>
    </row>
    <row r="8" spans="1:15" s="7" customFormat="1" ht="18" customHeight="1">
      <c r="A8" s="433" t="s">
        <v>0</v>
      </c>
      <c r="B8" s="424" t="s">
        <v>1</v>
      </c>
      <c r="C8" s="432" t="s">
        <v>45</v>
      </c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</row>
    <row r="9" spans="1:15" s="7" customFormat="1" ht="10.5" customHeight="1">
      <c r="A9" s="434"/>
      <c r="B9" s="425"/>
      <c r="C9" s="301" t="s">
        <v>33</v>
      </c>
      <c r="D9" s="301" t="s">
        <v>34</v>
      </c>
      <c r="E9" s="301" t="s">
        <v>35</v>
      </c>
      <c r="F9" s="301" t="s">
        <v>36</v>
      </c>
      <c r="G9" s="301" t="s">
        <v>37</v>
      </c>
      <c r="H9" s="301" t="s">
        <v>38</v>
      </c>
      <c r="I9" s="301" t="s">
        <v>39</v>
      </c>
      <c r="J9" s="301" t="s">
        <v>40</v>
      </c>
      <c r="K9" s="301" t="s">
        <v>41</v>
      </c>
      <c r="L9" s="301" t="s">
        <v>42</v>
      </c>
      <c r="M9" s="301" t="s">
        <v>43</v>
      </c>
      <c r="N9" s="301" t="s">
        <v>44</v>
      </c>
      <c r="O9" s="301" t="s">
        <v>48</v>
      </c>
    </row>
    <row r="10" spans="1:16" s="7" customFormat="1" ht="12.75">
      <c r="A10" s="302"/>
      <c r="B10" s="302" t="s">
        <v>120</v>
      </c>
      <c r="C10" s="322">
        <f>C11+C22+C24+C27+C29+C31+C33+C35+C37+C39</f>
        <v>23470</v>
      </c>
      <c r="D10" s="322">
        <f aca="true" t="shared" si="0" ref="D10:O10">D11+D22+D24+D27+D29+D31+D33+D35+D37+D39</f>
        <v>23867</v>
      </c>
      <c r="E10" s="322">
        <f t="shared" si="0"/>
        <v>19890</v>
      </c>
      <c r="F10" s="322">
        <f t="shared" si="0"/>
        <v>18273</v>
      </c>
      <c r="G10" s="322">
        <f t="shared" si="0"/>
        <v>16950</v>
      </c>
      <c r="H10" s="322">
        <f t="shared" si="0"/>
        <v>16187</v>
      </c>
      <c r="I10" s="322">
        <f t="shared" si="0"/>
        <v>17807</v>
      </c>
      <c r="J10" s="322">
        <f t="shared" si="0"/>
        <v>17201</v>
      </c>
      <c r="K10" s="322">
        <f t="shared" si="0"/>
        <v>17409</v>
      </c>
      <c r="L10" s="322">
        <f t="shared" si="0"/>
        <v>18450</v>
      </c>
      <c r="M10" s="322">
        <f t="shared" si="0"/>
        <v>20639</v>
      </c>
      <c r="N10" s="322">
        <f t="shared" si="0"/>
        <v>21030</v>
      </c>
      <c r="O10" s="322">
        <f t="shared" si="0"/>
        <v>246773</v>
      </c>
      <c r="P10" s="238"/>
    </row>
    <row r="11" spans="1:15" s="30" customFormat="1" ht="12.75">
      <c r="A11" s="303" t="s">
        <v>4</v>
      </c>
      <c r="B11" s="303" t="s">
        <v>138</v>
      </c>
      <c r="C11" s="270">
        <f aca="true" t="shared" si="1" ref="C11:N11">C12+C13+C14+C15+C17+C18+C20+C19</f>
        <v>17570</v>
      </c>
      <c r="D11" s="270">
        <f t="shared" si="1"/>
        <v>17007</v>
      </c>
      <c r="E11" s="270">
        <f t="shared" si="1"/>
        <v>12757</v>
      </c>
      <c r="F11" s="270">
        <f t="shared" si="1"/>
        <v>11971</v>
      </c>
      <c r="G11" s="270">
        <f t="shared" si="1"/>
        <v>11560</v>
      </c>
      <c r="H11" s="270">
        <f t="shared" si="1"/>
        <v>11459</v>
      </c>
      <c r="I11" s="270">
        <f t="shared" si="1"/>
        <v>12436</v>
      </c>
      <c r="J11" s="270">
        <f t="shared" si="1"/>
        <v>12979</v>
      </c>
      <c r="K11" s="270">
        <f t="shared" si="1"/>
        <v>12710</v>
      </c>
      <c r="L11" s="270">
        <f t="shared" si="1"/>
        <v>13125</v>
      </c>
      <c r="M11" s="270">
        <f t="shared" si="1"/>
        <v>15109</v>
      </c>
      <c r="N11" s="270">
        <f t="shared" si="1"/>
        <v>14590</v>
      </c>
      <c r="O11" s="270">
        <f>O12+O13+O14+O15+O17+O18+O20+O19+O21</f>
        <v>178873</v>
      </c>
    </row>
    <row r="12" spans="1:16" s="7" customFormat="1" ht="15.75" customHeight="1">
      <c r="A12" s="304"/>
      <c r="B12" s="305" t="s">
        <v>5</v>
      </c>
      <c r="C12" s="323">
        <v>9000</v>
      </c>
      <c r="D12" s="323">
        <v>10847</v>
      </c>
      <c r="E12" s="323">
        <v>8077</v>
      </c>
      <c r="F12" s="323">
        <v>7748</v>
      </c>
      <c r="G12" s="323">
        <v>7490</v>
      </c>
      <c r="H12" s="323">
        <v>8397</v>
      </c>
      <c r="I12" s="323">
        <v>9564</v>
      </c>
      <c r="J12" s="323">
        <v>9873</v>
      </c>
      <c r="K12" s="323">
        <v>9260</v>
      </c>
      <c r="L12" s="323">
        <v>8645</v>
      </c>
      <c r="M12" s="323">
        <v>10279</v>
      </c>
      <c r="N12" s="323">
        <v>9350</v>
      </c>
      <c r="O12" s="324">
        <f>SUM(C12:N12)</f>
        <v>108530</v>
      </c>
      <c r="P12" s="42"/>
    </row>
    <row r="13" spans="1:16" s="82" customFormat="1" ht="15.75" customHeight="1">
      <c r="A13" s="306"/>
      <c r="B13" s="307" t="s">
        <v>72</v>
      </c>
      <c r="C13" s="325">
        <v>700</v>
      </c>
      <c r="D13" s="325">
        <v>720</v>
      </c>
      <c r="E13" s="325">
        <v>720</v>
      </c>
      <c r="F13" s="325">
        <v>710</v>
      </c>
      <c r="G13" s="325">
        <v>710</v>
      </c>
      <c r="H13" s="325">
        <v>300</v>
      </c>
      <c r="I13" s="325">
        <v>200</v>
      </c>
      <c r="J13" s="325">
        <v>450</v>
      </c>
      <c r="K13" s="325">
        <v>710</v>
      </c>
      <c r="L13" s="325">
        <v>720</v>
      </c>
      <c r="M13" s="325">
        <v>720</v>
      </c>
      <c r="N13" s="325">
        <v>720</v>
      </c>
      <c r="O13" s="326">
        <f>SUM(C13:N13)</f>
        <v>7380</v>
      </c>
      <c r="P13" s="97"/>
    </row>
    <row r="14" spans="1:16" s="87" customFormat="1" ht="15.75" customHeight="1">
      <c r="A14" s="308"/>
      <c r="B14" s="321" t="s">
        <v>132</v>
      </c>
      <c r="C14" s="327">
        <v>100</v>
      </c>
      <c r="D14" s="327">
        <v>100</v>
      </c>
      <c r="E14" s="327">
        <v>100</v>
      </c>
      <c r="F14" s="327">
        <v>100</v>
      </c>
      <c r="G14" s="327">
        <v>100</v>
      </c>
      <c r="H14" s="327">
        <v>100</v>
      </c>
      <c r="I14" s="327">
        <v>100</v>
      </c>
      <c r="J14" s="327">
        <v>100</v>
      </c>
      <c r="K14" s="327">
        <v>100</v>
      </c>
      <c r="L14" s="327">
        <v>100</v>
      </c>
      <c r="M14" s="327">
        <v>100</v>
      </c>
      <c r="N14" s="327">
        <v>100</v>
      </c>
      <c r="O14" s="328">
        <f>SUM(C14:N14)</f>
        <v>1200</v>
      </c>
      <c r="P14" s="98"/>
    </row>
    <row r="15" spans="1:16" s="82" customFormat="1" ht="15" customHeight="1">
      <c r="A15" s="309"/>
      <c r="B15" s="310" t="s">
        <v>125</v>
      </c>
      <c r="C15" s="329">
        <v>700</v>
      </c>
      <c r="D15" s="329">
        <v>710</v>
      </c>
      <c r="E15" s="329">
        <v>710</v>
      </c>
      <c r="F15" s="329">
        <v>710</v>
      </c>
      <c r="G15" s="329">
        <v>710</v>
      </c>
      <c r="H15" s="329">
        <v>710</v>
      </c>
      <c r="I15" s="329">
        <v>710</v>
      </c>
      <c r="J15" s="329">
        <v>710</v>
      </c>
      <c r="K15" s="329">
        <v>710</v>
      </c>
      <c r="L15" s="329">
        <v>710</v>
      </c>
      <c r="M15" s="329">
        <v>710</v>
      </c>
      <c r="N15" s="329">
        <v>720</v>
      </c>
      <c r="O15" s="330">
        <f>SUM(C15:N15)</f>
        <v>8520</v>
      </c>
      <c r="P15" s="99"/>
    </row>
    <row r="16" spans="1:16" s="82" customFormat="1" ht="18.75" customHeight="1" hidden="1">
      <c r="A16" s="309"/>
      <c r="B16" s="310"/>
      <c r="C16" s="329"/>
      <c r="D16" s="329"/>
      <c r="E16" s="329"/>
      <c r="F16" s="329"/>
      <c r="G16" s="329"/>
      <c r="H16" s="329"/>
      <c r="I16" s="329"/>
      <c r="J16" s="329"/>
      <c r="K16" s="329"/>
      <c r="L16" s="329"/>
      <c r="M16" s="329"/>
      <c r="N16" s="329"/>
      <c r="O16" s="330"/>
      <c r="P16" s="99"/>
    </row>
    <row r="17" spans="1:16" s="82" customFormat="1" ht="18.75" customHeight="1">
      <c r="A17" s="309"/>
      <c r="B17" s="297" t="s">
        <v>160</v>
      </c>
      <c r="C17" s="325">
        <v>2300</v>
      </c>
      <c r="D17" s="325">
        <v>1700</v>
      </c>
      <c r="E17" s="325">
        <v>1700</v>
      </c>
      <c r="F17" s="325">
        <v>1353</v>
      </c>
      <c r="G17" s="325">
        <v>1200</v>
      </c>
      <c r="H17" s="325">
        <v>602</v>
      </c>
      <c r="I17" s="325">
        <v>512</v>
      </c>
      <c r="J17" s="325">
        <v>496</v>
      </c>
      <c r="K17" s="325">
        <v>580</v>
      </c>
      <c r="L17" s="325">
        <v>1650</v>
      </c>
      <c r="M17" s="325">
        <v>2000</v>
      </c>
      <c r="N17" s="325">
        <v>2400</v>
      </c>
      <c r="O17" s="326">
        <f>C17+D17+E17+F17+G17+H17+I17+J17+K17+L17+M17+N17</f>
        <v>16493</v>
      </c>
      <c r="P17" s="99"/>
    </row>
    <row r="18" spans="1:16" s="82" customFormat="1" ht="17.25" customHeight="1">
      <c r="A18" s="309"/>
      <c r="B18" s="297" t="s">
        <v>163</v>
      </c>
      <c r="C18" s="325">
        <v>750</v>
      </c>
      <c r="D18" s="325">
        <v>800</v>
      </c>
      <c r="E18" s="325">
        <v>100</v>
      </c>
      <c r="F18" s="325">
        <v>100</v>
      </c>
      <c r="G18" s="325">
        <v>100</v>
      </c>
      <c r="H18" s="325">
        <v>100</v>
      </c>
      <c r="I18" s="325">
        <v>100</v>
      </c>
      <c r="J18" s="325">
        <v>100</v>
      </c>
      <c r="K18" s="325">
        <v>100</v>
      </c>
      <c r="L18" s="325">
        <v>800</v>
      </c>
      <c r="M18" s="325">
        <v>800</v>
      </c>
      <c r="N18" s="325">
        <v>800</v>
      </c>
      <c r="O18" s="326">
        <f>C18+D18+E18+F18+G18+H18+I18+J18+K18+L18+M18+N18</f>
        <v>4650</v>
      </c>
      <c r="P18" s="99"/>
    </row>
    <row r="19" spans="1:16" s="82" customFormat="1" ht="17.25" customHeight="1">
      <c r="A19" s="309"/>
      <c r="B19" s="297" t="s">
        <v>171</v>
      </c>
      <c r="C19" s="325">
        <v>470</v>
      </c>
      <c r="D19" s="325">
        <v>500</v>
      </c>
      <c r="E19" s="325">
        <v>500</v>
      </c>
      <c r="F19" s="325">
        <v>400</v>
      </c>
      <c r="G19" s="325">
        <v>400</v>
      </c>
      <c r="H19" s="325">
        <v>400</v>
      </c>
      <c r="I19" s="325">
        <v>400</v>
      </c>
      <c r="J19" s="325">
        <v>400</v>
      </c>
      <c r="K19" s="325">
        <v>400</v>
      </c>
      <c r="L19" s="325">
        <v>500</v>
      </c>
      <c r="M19" s="325">
        <v>500</v>
      </c>
      <c r="N19" s="325">
        <v>500</v>
      </c>
      <c r="O19" s="326">
        <f>C19+D19+E19+F19+G19+H19+I19+J19+K19+L19+M19+N19</f>
        <v>5370</v>
      </c>
      <c r="P19" s="99"/>
    </row>
    <row r="20" spans="1:16" s="82" customFormat="1" ht="14.25" customHeight="1">
      <c r="A20" s="309"/>
      <c r="B20" s="271" t="s">
        <v>161</v>
      </c>
      <c r="C20" s="325">
        <v>3550</v>
      </c>
      <c r="D20" s="325">
        <v>1630</v>
      </c>
      <c r="E20" s="325">
        <v>850</v>
      </c>
      <c r="F20" s="325">
        <v>850</v>
      </c>
      <c r="G20" s="325">
        <v>850</v>
      </c>
      <c r="H20" s="325">
        <v>850</v>
      </c>
      <c r="I20" s="325">
        <v>850</v>
      </c>
      <c r="J20" s="325">
        <v>850</v>
      </c>
      <c r="K20" s="325">
        <v>850</v>
      </c>
      <c r="L20" s="325">
        <v>0</v>
      </c>
      <c r="M20" s="325">
        <v>0</v>
      </c>
      <c r="N20" s="325">
        <v>0</v>
      </c>
      <c r="O20" s="326">
        <f>C20+D20+E20+F20+G20+H20+I20+J20+K20+L20+M20+N20</f>
        <v>11130</v>
      </c>
      <c r="P20" s="99"/>
    </row>
    <row r="21" spans="1:16" s="82" customFormat="1" ht="14.25" customHeight="1">
      <c r="A21" s="309"/>
      <c r="B21" s="271" t="s">
        <v>192</v>
      </c>
      <c r="C21" s="325">
        <v>1300</v>
      </c>
      <c r="D21" s="325">
        <v>1300</v>
      </c>
      <c r="E21" s="325">
        <v>1300</v>
      </c>
      <c r="F21" s="325">
        <v>1300</v>
      </c>
      <c r="G21" s="325">
        <v>1300</v>
      </c>
      <c r="H21" s="325">
        <v>1300</v>
      </c>
      <c r="I21" s="325">
        <v>1300</v>
      </c>
      <c r="J21" s="325">
        <v>1300</v>
      </c>
      <c r="K21" s="325">
        <v>1300</v>
      </c>
      <c r="L21" s="325">
        <v>1300</v>
      </c>
      <c r="M21" s="325">
        <v>1300</v>
      </c>
      <c r="N21" s="325">
        <v>1300</v>
      </c>
      <c r="O21" s="326">
        <f>C21+D21+E21+F21+G21+H21+I21+J21+K21+L21+M21+N21</f>
        <v>15600</v>
      </c>
      <c r="P21" s="99"/>
    </row>
    <row r="22" spans="1:15" s="30" customFormat="1" ht="18" customHeight="1">
      <c r="A22" s="303" t="s">
        <v>7</v>
      </c>
      <c r="B22" s="303" t="s">
        <v>145</v>
      </c>
      <c r="C22" s="270">
        <f>+C23</f>
        <v>200</v>
      </c>
      <c r="D22" s="270">
        <f aca="true" t="shared" si="2" ref="D22:N22">+D23</f>
        <v>200</v>
      </c>
      <c r="E22" s="270">
        <f t="shared" si="2"/>
        <v>210</v>
      </c>
      <c r="F22" s="270">
        <f t="shared" si="2"/>
        <v>200</v>
      </c>
      <c r="G22" s="270">
        <f t="shared" si="2"/>
        <v>265</v>
      </c>
      <c r="H22" s="270">
        <f t="shared" si="2"/>
        <v>185</v>
      </c>
      <c r="I22" s="270">
        <f t="shared" si="2"/>
        <v>187</v>
      </c>
      <c r="J22" s="270">
        <f t="shared" si="2"/>
        <v>205</v>
      </c>
      <c r="K22" s="270">
        <f t="shared" si="2"/>
        <v>230</v>
      </c>
      <c r="L22" s="270">
        <f t="shared" si="2"/>
        <v>200</v>
      </c>
      <c r="M22" s="270">
        <f t="shared" si="2"/>
        <v>290</v>
      </c>
      <c r="N22" s="270">
        <f t="shared" si="2"/>
        <v>270</v>
      </c>
      <c r="O22" s="270">
        <f>+C22+D22+E22+F22+G22+H22+I22+J22+K22+L22+M22+N22</f>
        <v>2642</v>
      </c>
    </row>
    <row r="23" spans="1:15" s="7" customFormat="1" ht="12.75">
      <c r="A23" s="311"/>
      <c r="B23" s="312" t="s">
        <v>5</v>
      </c>
      <c r="C23" s="331">
        <v>200</v>
      </c>
      <c r="D23" s="331">
        <v>200</v>
      </c>
      <c r="E23" s="331">
        <v>210</v>
      </c>
      <c r="F23" s="331">
        <v>200</v>
      </c>
      <c r="G23" s="331">
        <v>265</v>
      </c>
      <c r="H23" s="331">
        <v>185</v>
      </c>
      <c r="I23" s="331">
        <v>187</v>
      </c>
      <c r="J23" s="331">
        <v>205</v>
      </c>
      <c r="K23" s="331">
        <v>230</v>
      </c>
      <c r="L23" s="331">
        <v>200</v>
      </c>
      <c r="M23" s="331">
        <v>290</v>
      </c>
      <c r="N23" s="331">
        <v>270</v>
      </c>
      <c r="O23" s="108">
        <f>SUM(C23:N23)</f>
        <v>2642</v>
      </c>
    </row>
    <row r="24" spans="1:15" s="30" customFormat="1" ht="18.75" customHeight="1">
      <c r="A24" s="303" t="s">
        <v>8</v>
      </c>
      <c r="B24" s="303" t="s">
        <v>139</v>
      </c>
      <c r="C24" s="270">
        <f>C25+C26</f>
        <v>3630</v>
      </c>
      <c r="D24" s="270">
        <f aca="true" t="shared" si="3" ref="D24:N24">D25+D26</f>
        <v>4648</v>
      </c>
      <c r="E24" s="270">
        <f t="shared" si="3"/>
        <v>4919</v>
      </c>
      <c r="F24" s="270">
        <f t="shared" si="3"/>
        <v>4207</v>
      </c>
      <c r="G24" s="270">
        <f t="shared" si="3"/>
        <v>3595</v>
      </c>
      <c r="H24" s="270">
        <f t="shared" si="3"/>
        <v>3090</v>
      </c>
      <c r="I24" s="270">
        <f t="shared" si="3"/>
        <v>2590</v>
      </c>
      <c r="J24" s="270">
        <f t="shared" si="3"/>
        <v>2910</v>
      </c>
      <c r="K24" s="270">
        <f t="shared" si="3"/>
        <v>3135</v>
      </c>
      <c r="L24" s="270">
        <f t="shared" si="3"/>
        <v>3380</v>
      </c>
      <c r="M24" s="270">
        <f t="shared" si="3"/>
        <v>3500</v>
      </c>
      <c r="N24" s="270">
        <f t="shared" si="3"/>
        <v>3400</v>
      </c>
      <c r="O24" s="270">
        <f>+C24+D24+E24+F24+G24+H24+I24+J24+K24+L24+M24+N24</f>
        <v>43004</v>
      </c>
    </row>
    <row r="25" spans="1:16" s="7" customFormat="1" ht="12.75">
      <c r="A25" s="312"/>
      <c r="B25" s="312" t="s">
        <v>5</v>
      </c>
      <c r="C25" s="277">
        <v>250</v>
      </c>
      <c r="D25" s="277">
        <v>220</v>
      </c>
      <c r="E25" s="277">
        <v>230</v>
      </c>
      <c r="F25" s="277">
        <v>234</v>
      </c>
      <c r="G25" s="277">
        <v>325</v>
      </c>
      <c r="H25" s="277">
        <v>210</v>
      </c>
      <c r="I25" s="277">
        <v>210</v>
      </c>
      <c r="J25" s="277">
        <v>530</v>
      </c>
      <c r="K25" s="277">
        <v>255</v>
      </c>
      <c r="L25" s="277">
        <v>500</v>
      </c>
      <c r="M25" s="277">
        <v>300</v>
      </c>
      <c r="N25" s="277">
        <v>200</v>
      </c>
      <c r="O25" s="108">
        <f>SUM(C25:N25)</f>
        <v>3464</v>
      </c>
      <c r="P25" s="28"/>
    </row>
    <row r="26" spans="1:16" s="7" customFormat="1" ht="12.75">
      <c r="A26" s="312"/>
      <c r="B26" s="312" t="s">
        <v>131</v>
      </c>
      <c r="C26" s="423">
        <v>3380</v>
      </c>
      <c r="D26" s="423">
        <v>4428</v>
      </c>
      <c r="E26" s="423">
        <v>4689</v>
      </c>
      <c r="F26" s="423">
        <v>3973</v>
      </c>
      <c r="G26" s="423">
        <v>3270</v>
      </c>
      <c r="H26" s="423">
        <v>2880</v>
      </c>
      <c r="I26" s="423">
        <v>2380</v>
      </c>
      <c r="J26" s="423">
        <v>2380</v>
      </c>
      <c r="K26" s="423">
        <v>2880</v>
      </c>
      <c r="L26" s="423">
        <v>2880</v>
      </c>
      <c r="M26" s="423">
        <v>3200</v>
      </c>
      <c r="N26" s="423">
        <v>3200</v>
      </c>
      <c r="O26" s="108">
        <f>SUM(C26:N26)</f>
        <v>39540</v>
      </c>
      <c r="P26" s="28"/>
    </row>
    <row r="27" spans="1:15" s="30" customFormat="1" ht="22.5" customHeight="1">
      <c r="A27" s="303" t="s">
        <v>9</v>
      </c>
      <c r="B27" s="303" t="s">
        <v>146</v>
      </c>
      <c r="C27" s="270">
        <f aca="true" t="shared" si="4" ref="C27:N27">+C28</f>
        <v>450</v>
      </c>
      <c r="D27" s="270">
        <f t="shared" si="4"/>
        <v>403</v>
      </c>
      <c r="E27" s="270">
        <f t="shared" si="4"/>
        <v>614</v>
      </c>
      <c r="F27" s="270">
        <f t="shared" si="4"/>
        <v>390</v>
      </c>
      <c r="G27" s="270">
        <f t="shared" si="4"/>
        <v>249</v>
      </c>
      <c r="H27" s="270">
        <f t="shared" si="4"/>
        <v>237</v>
      </c>
      <c r="I27" s="270">
        <f t="shared" si="4"/>
        <v>225</v>
      </c>
      <c r="J27" s="270">
        <f t="shared" si="4"/>
        <v>215</v>
      </c>
      <c r="K27" s="270">
        <f t="shared" si="4"/>
        <v>295</v>
      </c>
      <c r="L27" s="270">
        <f t="shared" si="4"/>
        <v>472</v>
      </c>
      <c r="M27" s="270">
        <f t="shared" si="4"/>
        <v>501</v>
      </c>
      <c r="N27" s="270">
        <f t="shared" si="4"/>
        <v>570</v>
      </c>
      <c r="O27" s="270">
        <f>+C27+D27+E27+F27+G27+H27+I27+J27+K27+L27+M27+N27</f>
        <v>4621</v>
      </c>
    </row>
    <row r="28" spans="1:15" s="7" customFormat="1" ht="22.5" customHeight="1">
      <c r="A28" s="312"/>
      <c r="B28" s="312" t="s">
        <v>5</v>
      </c>
      <c r="C28" s="277">
        <v>450</v>
      </c>
      <c r="D28" s="277">
        <v>403</v>
      </c>
      <c r="E28" s="277">
        <v>614</v>
      </c>
      <c r="F28" s="277">
        <v>390</v>
      </c>
      <c r="G28" s="277">
        <v>249</v>
      </c>
      <c r="H28" s="277">
        <v>237</v>
      </c>
      <c r="I28" s="277">
        <v>225</v>
      </c>
      <c r="J28" s="277">
        <v>215</v>
      </c>
      <c r="K28" s="277">
        <v>295</v>
      </c>
      <c r="L28" s="277">
        <v>472</v>
      </c>
      <c r="M28" s="277">
        <v>501</v>
      </c>
      <c r="N28" s="277">
        <v>570</v>
      </c>
      <c r="O28" s="108">
        <f>SUM(C28:N28)</f>
        <v>4621</v>
      </c>
    </row>
    <row r="29" spans="1:15" s="79" customFormat="1" ht="30.75" customHeight="1">
      <c r="A29" s="303" t="s">
        <v>11</v>
      </c>
      <c r="B29" s="303" t="s">
        <v>153</v>
      </c>
      <c r="C29" s="270">
        <f>+C30</f>
        <v>230</v>
      </c>
      <c r="D29" s="270">
        <f aca="true" t="shared" si="5" ref="D29:N31">+D30</f>
        <v>232</v>
      </c>
      <c r="E29" s="270">
        <f t="shared" si="5"/>
        <v>230</v>
      </c>
      <c r="F29" s="270">
        <f t="shared" si="5"/>
        <v>250</v>
      </c>
      <c r="G29" s="270">
        <f t="shared" si="5"/>
        <v>150</v>
      </c>
      <c r="H29" s="270">
        <f t="shared" si="5"/>
        <v>200</v>
      </c>
      <c r="I29" s="270">
        <f t="shared" si="5"/>
        <v>155</v>
      </c>
      <c r="J29" s="270">
        <f t="shared" si="5"/>
        <v>125</v>
      </c>
      <c r="K29" s="270">
        <f t="shared" si="5"/>
        <v>137</v>
      </c>
      <c r="L29" s="270">
        <f t="shared" si="5"/>
        <v>124</v>
      </c>
      <c r="M29" s="270">
        <f t="shared" si="5"/>
        <v>120</v>
      </c>
      <c r="N29" s="270">
        <f t="shared" si="5"/>
        <v>501</v>
      </c>
      <c r="O29" s="270">
        <f>+C29+D29+E29+F29+G29+H29+I29+J29+K29+L29+M29+N29</f>
        <v>2454</v>
      </c>
    </row>
    <row r="30" spans="1:15" s="79" customFormat="1" ht="20.25" customHeight="1">
      <c r="A30" s="312"/>
      <c r="B30" s="312" t="s">
        <v>5</v>
      </c>
      <c r="C30" s="277">
        <v>230</v>
      </c>
      <c r="D30" s="277">
        <v>232</v>
      </c>
      <c r="E30" s="277">
        <v>230</v>
      </c>
      <c r="F30" s="277">
        <v>250</v>
      </c>
      <c r="G30" s="277">
        <v>150</v>
      </c>
      <c r="H30" s="277">
        <v>200</v>
      </c>
      <c r="I30" s="277">
        <v>155</v>
      </c>
      <c r="J30" s="277">
        <v>125</v>
      </c>
      <c r="K30" s="277">
        <v>137</v>
      </c>
      <c r="L30" s="277">
        <v>124</v>
      </c>
      <c r="M30" s="277">
        <v>120</v>
      </c>
      <c r="N30" s="277">
        <v>501</v>
      </c>
      <c r="O30" s="108">
        <f>SUM(C30:N30)</f>
        <v>2454</v>
      </c>
    </row>
    <row r="31" spans="1:15" s="30" customFormat="1" ht="21" customHeight="1">
      <c r="A31" s="303" t="s">
        <v>13</v>
      </c>
      <c r="B31" s="303" t="s">
        <v>140</v>
      </c>
      <c r="C31" s="270">
        <f>+C32</f>
        <v>230</v>
      </c>
      <c r="D31" s="270">
        <f t="shared" si="5"/>
        <v>232</v>
      </c>
      <c r="E31" s="270">
        <f t="shared" si="5"/>
        <v>230</v>
      </c>
      <c r="F31" s="270">
        <f t="shared" si="5"/>
        <v>100</v>
      </c>
      <c r="G31" s="270">
        <f t="shared" si="5"/>
        <v>70</v>
      </c>
      <c r="H31" s="270">
        <f t="shared" si="5"/>
        <v>200</v>
      </c>
      <c r="I31" s="270">
        <f t="shared" si="5"/>
        <v>155</v>
      </c>
      <c r="J31" s="270">
        <f t="shared" si="5"/>
        <v>125</v>
      </c>
      <c r="K31" s="270">
        <f t="shared" si="5"/>
        <v>137</v>
      </c>
      <c r="L31" s="270">
        <f t="shared" si="5"/>
        <v>124</v>
      </c>
      <c r="M31" s="270">
        <f t="shared" si="5"/>
        <v>120</v>
      </c>
      <c r="N31" s="270">
        <f t="shared" si="5"/>
        <v>501</v>
      </c>
      <c r="O31" s="270">
        <f>+C31+D31+E31+F31+G31+H31+I31+J31+K31+L31+M31+N31</f>
        <v>2224</v>
      </c>
    </row>
    <row r="32" spans="1:15" s="7" customFormat="1" ht="12.75">
      <c r="A32" s="312"/>
      <c r="B32" s="312" t="s">
        <v>5</v>
      </c>
      <c r="C32" s="277">
        <v>230</v>
      </c>
      <c r="D32" s="277">
        <v>232</v>
      </c>
      <c r="E32" s="277">
        <v>230</v>
      </c>
      <c r="F32" s="277">
        <v>100</v>
      </c>
      <c r="G32" s="277">
        <v>70</v>
      </c>
      <c r="H32" s="277">
        <v>200</v>
      </c>
      <c r="I32" s="277">
        <v>155</v>
      </c>
      <c r="J32" s="277">
        <v>125</v>
      </c>
      <c r="K32" s="277">
        <v>137</v>
      </c>
      <c r="L32" s="277">
        <v>124</v>
      </c>
      <c r="M32" s="277">
        <v>120</v>
      </c>
      <c r="N32" s="277">
        <v>501</v>
      </c>
      <c r="O32" s="108">
        <f>SUM(C32:N32)</f>
        <v>2224</v>
      </c>
    </row>
    <row r="33" spans="1:15" s="30" customFormat="1" ht="18.75" customHeight="1">
      <c r="A33" s="303" t="s">
        <v>16</v>
      </c>
      <c r="B33" s="303" t="s">
        <v>141</v>
      </c>
      <c r="C33" s="270">
        <f>+C34</f>
        <v>500</v>
      </c>
      <c r="D33" s="270">
        <f aca="true" t="shared" si="6" ref="D33:N33">+D34</f>
        <v>470</v>
      </c>
      <c r="E33" s="270">
        <f t="shared" si="6"/>
        <v>360</v>
      </c>
      <c r="F33" s="270">
        <f t="shared" si="6"/>
        <v>375</v>
      </c>
      <c r="G33" s="270">
        <f t="shared" si="6"/>
        <v>250</v>
      </c>
      <c r="H33" s="270">
        <f t="shared" si="6"/>
        <v>220</v>
      </c>
      <c r="I33" s="270">
        <f t="shared" si="6"/>
        <v>220</v>
      </c>
      <c r="J33" s="270">
        <f t="shared" si="6"/>
        <v>270</v>
      </c>
      <c r="K33" s="270">
        <f t="shared" si="6"/>
        <v>310</v>
      </c>
      <c r="L33" s="270">
        <f t="shared" si="6"/>
        <v>520</v>
      </c>
      <c r="M33" s="270">
        <f t="shared" si="6"/>
        <v>449</v>
      </c>
      <c r="N33" s="270">
        <f t="shared" si="6"/>
        <v>490</v>
      </c>
      <c r="O33" s="270">
        <f>+C33+D33+E33+F33+G33+H33+I33+J33+K33+L33+M33+N33</f>
        <v>4434</v>
      </c>
    </row>
    <row r="34" spans="1:15" s="7" customFormat="1" ht="12.75">
      <c r="A34" s="312"/>
      <c r="B34" s="312" t="s">
        <v>5</v>
      </c>
      <c r="C34" s="277">
        <v>500</v>
      </c>
      <c r="D34" s="277">
        <v>470</v>
      </c>
      <c r="E34" s="277">
        <v>360</v>
      </c>
      <c r="F34" s="277">
        <v>375</v>
      </c>
      <c r="G34" s="277">
        <v>250</v>
      </c>
      <c r="H34" s="277">
        <v>220</v>
      </c>
      <c r="I34" s="277">
        <v>220</v>
      </c>
      <c r="J34" s="277">
        <v>270</v>
      </c>
      <c r="K34" s="277">
        <v>310</v>
      </c>
      <c r="L34" s="277">
        <v>520</v>
      </c>
      <c r="M34" s="277">
        <v>449</v>
      </c>
      <c r="N34" s="277">
        <v>490</v>
      </c>
      <c r="O34" s="108">
        <f>SUM(C34:N34)</f>
        <v>4434</v>
      </c>
    </row>
    <row r="35" spans="1:15" s="79" customFormat="1" ht="27.75" customHeight="1">
      <c r="A35" s="313" t="s">
        <v>18</v>
      </c>
      <c r="B35" s="313" t="s">
        <v>142</v>
      </c>
      <c r="C35" s="332">
        <f>+C36</f>
        <v>200</v>
      </c>
      <c r="D35" s="332">
        <f aca="true" t="shared" si="7" ref="D35:N35">+D36</f>
        <v>230</v>
      </c>
      <c r="E35" s="332">
        <f t="shared" si="7"/>
        <v>175</v>
      </c>
      <c r="F35" s="332">
        <f t="shared" si="7"/>
        <v>175</v>
      </c>
      <c r="G35" s="332">
        <f t="shared" si="7"/>
        <v>257</v>
      </c>
      <c r="H35" s="332">
        <f t="shared" si="7"/>
        <v>156</v>
      </c>
      <c r="I35" s="332">
        <f t="shared" si="7"/>
        <v>165</v>
      </c>
      <c r="J35" s="332">
        <f t="shared" si="7"/>
        <v>142</v>
      </c>
      <c r="K35" s="332">
        <f t="shared" si="7"/>
        <v>220</v>
      </c>
      <c r="L35" s="332">
        <f t="shared" si="7"/>
        <v>255</v>
      </c>
      <c r="M35" s="332">
        <f t="shared" si="7"/>
        <v>200</v>
      </c>
      <c r="N35" s="332">
        <f t="shared" si="7"/>
        <v>360</v>
      </c>
      <c r="O35" s="332">
        <f>+C35+D35+E35+F35+G35+H35+I35+J35+K35+L35+M35+N35</f>
        <v>2535</v>
      </c>
    </row>
    <row r="36" spans="1:15" s="79" customFormat="1" ht="12.75">
      <c r="A36" s="306"/>
      <c r="B36" s="306" t="s">
        <v>5</v>
      </c>
      <c r="C36" s="283">
        <v>200</v>
      </c>
      <c r="D36" s="283">
        <v>230</v>
      </c>
      <c r="E36" s="283">
        <v>175</v>
      </c>
      <c r="F36" s="283">
        <v>175</v>
      </c>
      <c r="G36" s="283">
        <v>257</v>
      </c>
      <c r="H36" s="283">
        <v>156</v>
      </c>
      <c r="I36" s="283">
        <v>165</v>
      </c>
      <c r="J36" s="283">
        <v>142</v>
      </c>
      <c r="K36" s="283">
        <v>220</v>
      </c>
      <c r="L36" s="283">
        <v>255</v>
      </c>
      <c r="M36" s="283">
        <v>200</v>
      </c>
      <c r="N36" s="283">
        <v>360</v>
      </c>
      <c r="O36" s="109">
        <f>SUM(C36:N36)</f>
        <v>2535</v>
      </c>
    </row>
    <row r="37" spans="1:15" s="30" customFormat="1" ht="12.75">
      <c r="A37" s="303" t="s">
        <v>19</v>
      </c>
      <c r="B37" s="303" t="s">
        <v>143</v>
      </c>
      <c r="C37" s="270">
        <f aca="true" t="shared" si="8" ref="C37:O37">SUM(C38:C38)</f>
        <v>240</v>
      </c>
      <c r="D37" s="270">
        <f t="shared" si="8"/>
        <v>190</v>
      </c>
      <c r="E37" s="270">
        <f t="shared" si="8"/>
        <v>140</v>
      </c>
      <c r="F37" s="270">
        <f t="shared" si="8"/>
        <v>280</v>
      </c>
      <c r="G37" s="270">
        <f t="shared" si="8"/>
        <v>130</v>
      </c>
      <c r="H37" s="270">
        <f t="shared" si="8"/>
        <v>170</v>
      </c>
      <c r="I37" s="270">
        <f t="shared" si="8"/>
        <v>124</v>
      </c>
      <c r="J37" s="270">
        <f t="shared" si="8"/>
        <v>155</v>
      </c>
      <c r="K37" s="270">
        <f t="shared" si="8"/>
        <v>210</v>
      </c>
      <c r="L37" s="270">
        <f t="shared" si="8"/>
        <v>235</v>
      </c>
      <c r="M37" s="270">
        <f t="shared" si="8"/>
        <v>250</v>
      </c>
      <c r="N37" s="270">
        <f t="shared" si="8"/>
        <v>310</v>
      </c>
      <c r="O37" s="270">
        <f t="shared" si="8"/>
        <v>2434</v>
      </c>
    </row>
    <row r="38" spans="1:15" s="7" customFormat="1" ht="12.75">
      <c r="A38" s="312"/>
      <c r="B38" s="312" t="s">
        <v>5</v>
      </c>
      <c r="C38" s="277">
        <v>240</v>
      </c>
      <c r="D38" s="277">
        <v>190</v>
      </c>
      <c r="E38" s="277">
        <v>140</v>
      </c>
      <c r="F38" s="277">
        <v>280</v>
      </c>
      <c r="G38" s="277">
        <v>130</v>
      </c>
      <c r="H38" s="277">
        <v>170</v>
      </c>
      <c r="I38" s="277">
        <v>124</v>
      </c>
      <c r="J38" s="277">
        <v>155</v>
      </c>
      <c r="K38" s="277">
        <v>210</v>
      </c>
      <c r="L38" s="277">
        <v>235</v>
      </c>
      <c r="M38" s="277">
        <v>250</v>
      </c>
      <c r="N38" s="277">
        <v>310</v>
      </c>
      <c r="O38" s="108">
        <f>SUM(C38:N38)</f>
        <v>2434</v>
      </c>
    </row>
    <row r="39" spans="1:15" s="30" customFormat="1" ht="19.5" customHeight="1">
      <c r="A39" s="303" t="s">
        <v>20</v>
      </c>
      <c r="B39" s="303" t="s">
        <v>147</v>
      </c>
      <c r="C39" s="270">
        <f>+C40</f>
        <v>220</v>
      </c>
      <c r="D39" s="270">
        <f aca="true" t="shared" si="9" ref="D39:N39">+D40</f>
        <v>255</v>
      </c>
      <c r="E39" s="270">
        <f t="shared" si="9"/>
        <v>255</v>
      </c>
      <c r="F39" s="270">
        <f t="shared" si="9"/>
        <v>325</v>
      </c>
      <c r="G39" s="270">
        <f t="shared" si="9"/>
        <v>424</v>
      </c>
      <c r="H39" s="270">
        <f t="shared" si="9"/>
        <v>270</v>
      </c>
      <c r="I39" s="270">
        <f t="shared" si="9"/>
        <v>1550</v>
      </c>
      <c r="J39" s="270">
        <f t="shared" si="9"/>
        <v>75</v>
      </c>
      <c r="K39" s="270">
        <f t="shared" si="9"/>
        <v>25</v>
      </c>
      <c r="L39" s="270">
        <f t="shared" si="9"/>
        <v>15</v>
      </c>
      <c r="M39" s="270">
        <f t="shared" si="9"/>
        <v>100</v>
      </c>
      <c r="N39" s="270">
        <f t="shared" si="9"/>
        <v>38</v>
      </c>
      <c r="O39" s="106">
        <f>+C39+D39+E39+F39+G39+H39+I39+J39+K39+L39+M39+N39</f>
        <v>3552</v>
      </c>
    </row>
    <row r="40" spans="1:15" s="7" customFormat="1" ht="12.75">
      <c r="A40" s="312"/>
      <c r="B40" s="312" t="s">
        <v>22</v>
      </c>
      <c r="C40" s="278">
        <v>220</v>
      </c>
      <c r="D40" s="278">
        <v>255</v>
      </c>
      <c r="E40" s="278">
        <v>255</v>
      </c>
      <c r="F40" s="278">
        <v>325</v>
      </c>
      <c r="G40" s="278">
        <v>424</v>
      </c>
      <c r="H40" s="278">
        <v>270</v>
      </c>
      <c r="I40" s="278">
        <v>1550</v>
      </c>
      <c r="J40" s="278">
        <v>75</v>
      </c>
      <c r="K40" s="278">
        <v>25</v>
      </c>
      <c r="L40" s="278">
        <v>15</v>
      </c>
      <c r="M40" s="278">
        <v>100</v>
      </c>
      <c r="N40" s="278">
        <v>38</v>
      </c>
      <c r="O40" s="235">
        <f aca="true" t="shared" si="10" ref="O40:O47">SUM(C40:N40)</f>
        <v>3552</v>
      </c>
    </row>
    <row r="41" spans="1:15" s="66" customFormat="1" ht="25.5">
      <c r="A41" s="314" t="s">
        <v>6</v>
      </c>
      <c r="B41" s="314" t="s">
        <v>190</v>
      </c>
      <c r="C41" s="268">
        <f>C42+C43+C44+C45</f>
        <v>172105</v>
      </c>
      <c r="D41" s="268">
        <f aca="true" t="shared" si="11" ref="D41:N41">D42+D43+D44+D45</f>
        <v>172119</v>
      </c>
      <c r="E41" s="268">
        <f t="shared" si="11"/>
        <v>171569</v>
      </c>
      <c r="F41" s="268">
        <f t="shared" si="11"/>
        <v>168869</v>
      </c>
      <c r="G41" s="268">
        <f t="shared" si="11"/>
        <v>168619</v>
      </c>
      <c r="H41" s="268">
        <f t="shared" si="11"/>
        <v>168219</v>
      </c>
      <c r="I41" s="268">
        <f t="shared" si="11"/>
        <v>168765</v>
      </c>
      <c r="J41" s="268">
        <f t="shared" si="11"/>
        <v>169028</v>
      </c>
      <c r="K41" s="268">
        <f t="shared" si="11"/>
        <v>170939</v>
      </c>
      <c r="L41" s="268">
        <f t="shared" si="11"/>
        <v>170079</v>
      </c>
      <c r="M41" s="268">
        <f t="shared" si="11"/>
        <v>170229</v>
      </c>
      <c r="N41" s="268">
        <f t="shared" si="11"/>
        <v>175079</v>
      </c>
      <c r="O41" s="268">
        <f t="shared" si="10"/>
        <v>2045619</v>
      </c>
    </row>
    <row r="42" spans="1:15" s="80" customFormat="1" ht="12.75">
      <c r="A42" s="90"/>
      <c r="B42" s="339" t="s">
        <v>124</v>
      </c>
      <c r="C42" s="333">
        <v>160785</v>
      </c>
      <c r="D42" s="333">
        <v>160785</v>
      </c>
      <c r="E42" s="333">
        <v>160785</v>
      </c>
      <c r="F42" s="333">
        <v>160785</v>
      </c>
      <c r="G42" s="333">
        <v>160785</v>
      </c>
      <c r="H42" s="333">
        <v>160785</v>
      </c>
      <c r="I42" s="333">
        <v>160785</v>
      </c>
      <c r="J42" s="333">
        <v>160785</v>
      </c>
      <c r="K42" s="333">
        <v>160785</v>
      </c>
      <c r="L42" s="333">
        <v>160785</v>
      </c>
      <c r="M42" s="333">
        <v>160785</v>
      </c>
      <c r="N42" s="333">
        <v>160785</v>
      </c>
      <c r="O42" s="326">
        <f t="shared" si="10"/>
        <v>1929420</v>
      </c>
    </row>
    <row r="43" spans="1:15" s="92" customFormat="1" ht="12.75">
      <c r="A43" s="315"/>
      <c r="B43" s="339" t="s">
        <v>137</v>
      </c>
      <c r="C43" s="333">
        <v>8800</v>
      </c>
      <c r="D43" s="333">
        <v>8834</v>
      </c>
      <c r="E43" s="333">
        <v>8384</v>
      </c>
      <c r="F43" s="333">
        <v>6084</v>
      </c>
      <c r="G43" s="333">
        <v>6334</v>
      </c>
      <c r="H43" s="333">
        <v>5934</v>
      </c>
      <c r="I43" s="333">
        <v>6630</v>
      </c>
      <c r="J43" s="333">
        <v>6830</v>
      </c>
      <c r="K43" s="333">
        <v>8334</v>
      </c>
      <c r="L43" s="333">
        <v>6834</v>
      </c>
      <c r="M43" s="333">
        <v>6934</v>
      </c>
      <c r="N43" s="333">
        <v>9834</v>
      </c>
      <c r="O43" s="324">
        <f t="shared" si="10"/>
        <v>89766</v>
      </c>
    </row>
    <row r="44" spans="1:15" s="92" customFormat="1" ht="12.75">
      <c r="A44" s="315"/>
      <c r="B44" s="339" t="s">
        <v>129</v>
      </c>
      <c r="C44" s="333">
        <v>1900</v>
      </c>
      <c r="D44" s="333">
        <v>1900</v>
      </c>
      <c r="E44" s="333">
        <v>1500</v>
      </c>
      <c r="F44" s="333">
        <v>1500</v>
      </c>
      <c r="G44" s="333">
        <v>1000</v>
      </c>
      <c r="H44" s="333">
        <v>900</v>
      </c>
      <c r="I44" s="333">
        <v>900</v>
      </c>
      <c r="J44" s="333">
        <v>913</v>
      </c>
      <c r="K44" s="333">
        <v>1500</v>
      </c>
      <c r="L44" s="333">
        <v>1960</v>
      </c>
      <c r="M44" s="333">
        <v>1960</v>
      </c>
      <c r="N44" s="333">
        <v>2460</v>
      </c>
      <c r="O44" s="324">
        <f t="shared" si="10"/>
        <v>18393</v>
      </c>
    </row>
    <row r="45" spans="1:15" s="92" customFormat="1" ht="12.75">
      <c r="A45" s="316"/>
      <c r="B45" s="306" t="s">
        <v>47</v>
      </c>
      <c r="C45" s="283">
        <v>620</v>
      </c>
      <c r="D45" s="283">
        <v>600</v>
      </c>
      <c r="E45" s="283">
        <v>900</v>
      </c>
      <c r="F45" s="283">
        <v>500</v>
      </c>
      <c r="G45" s="283">
        <v>500</v>
      </c>
      <c r="H45" s="283">
        <v>600</v>
      </c>
      <c r="I45" s="283">
        <v>450</v>
      </c>
      <c r="J45" s="283">
        <v>500</v>
      </c>
      <c r="K45" s="283">
        <v>320</v>
      </c>
      <c r="L45" s="283">
        <v>500</v>
      </c>
      <c r="M45" s="283">
        <v>550</v>
      </c>
      <c r="N45" s="283">
        <v>2000</v>
      </c>
      <c r="O45" s="235">
        <f t="shared" si="10"/>
        <v>8040</v>
      </c>
    </row>
    <row r="46" spans="1:15" s="38" customFormat="1" ht="12.75">
      <c r="A46" s="314" t="s">
        <v>21</v>
      </c>
      <c r="B46" s="314" t="s">
        <v>26</v>
      </c>
      <c r="C46" s="268">
        <f>SUM(C47:C78)</f>
        <v>31460</v>
      </c>
      <c r="D46" s="268">
        <f aca="true" t="shared" si="12" ref="D46:N46">SUM(D47:D78)</f>
        <v>30924</v>
      </c>
      <c r="E46" s="268">
        <f t="shared" si="12"/>
        <v>28722</v>
      </c>
      <c r="F46" s="268">
        <f t="shared" si="12"/>
        <v>22400</v>
      </c>
      <c r="G46" s="268">
        <f t="shared" si="12"/>
        <v>22250</v>
      </c>
      <c r="H46" s="268">
        <f t="shared" si="12"/>
        <v>20280</v>
      </c>
      <c r="I46" s="268">
        <f t="shared" si="12"/>
        <v>20235</v>
      </c>
      <c r="J46" s="268">
        <f t="shared" si="12"/>
        <v>21420</v>
      </c>
      <c r="K46" s="268">
        <f t="shared" si="12"/>
        <v>24110</v>
      </c>
      <c r="L46" s="268">
        <f t="shared" si="12"/>
        <v>28880</v>
      </c>
      <c r="M46" s="268">
        <f t="shared" si="12"/>
        <v>30470</v>
      </c>
      <c r="N46" s="268">
        <f t="shared" si="12"/>
        <v>32665</v>
      </c>
      <c r="O46" s="268">
        <f t="shared" si="10"/>
        <v>313816</v>
      </c>
    </row>
    <row r="47" spans="1:15" s="7" customFormat="1" ht="12.75">
      <c r="A47" s="312">
        <v>1</v>
      </c>
      <c r="B47" s="318" t="s">
        <v>55</v>
      </c>
      <c r="C47" s="277">
        <v>800</v>
      </c>
      <c r="D47" s="277">
        <v>850</v>
      </c>
      <c r="E47" s="277">
        <v>800</v>
      </c>
      <c r="F47" s="277">
        <v>250</v>
      </c>
      <c r="G47" s="277">
        <v>450</v>
      </c>
      <c r="H47" s="277">
        <v>425</v>
      </c>
      <c r="I47" s="277">
        <v>450</v>
      </c>
      <c r="J47" s="277">
        <v>450</v>
      </c>
      <c r="K47" s="277">
        <v>740</v>
      </c>
      <c r="L47" s="277">
        <v>770</v>
      </c>
      <c r="M47" s="277">
        <v>840</v>
      </c>
      <c r="N47" s="277">
        <v>890</v>
      </c>
      <c r="O47" s="108">
        <f t="shared" si="10"/>
        <v>7715</v>
      </c>
    </row>
    <row r="48" spans="1:15" s="7" customFormat="1" ht="12.75">
      <c r="A48" s="312">
        <v>2</v>
      </c>
      <c r="B48" s="318" t="s">
        <v>27</v>
      </c>
      <c r="C48" s="277">
        <v>600</v>
      </c>
      <c r="D48" s="277">
        <v>500</v>
      </c>
      <c r="E48" s="277">
        <v>500</v>
      </c>
      <c r="F48" s="277">
        <v>290</v>
      </c>
      <c r="G48" s="277">
        <v>190</v>
      </c>
      <c r="H48" s="277">
        <v>140</v>
      </c>
      <c r="I48" s="277">
        <v>100</v>
      </c>
      <c r="J48" s="277">
        <v>170</v>
      </c>
      <c r="K48" s="277">
        <v>450</v>
      </c>
      <c r="L48" s="277">
        <v>450</v>
      </c>
      <c r="M48" s="277">
        <v>500</v>
      </c>
      <c r="N48" s="277">
        <v>500</v>
      </c>
      <c r="O48" s="108">
        <f aca="true" t="shared" si="13" ref="O48:O74">SUM(C48:N48)</f>
        <v>4390</v>
      </c>
    </row>
    <row r="49" spans="1:15" s="82" customFormat="1" ht="12.75">
      <c r="A49" s="309">
        <v>3</v>
      </c>
      <c r="B49" s="310" t="s">
        <v>28</v>
      </c>
      <c r="C49" s="283">
        <v>450</v>
      </c>
      <c r="D49" s="283">
        <v>444</v>
      </c>
      <c r="E49" s="283">
        <v>422</v>
      </c>
      <c r="F49" s="283">
        <v>370</v>
      </c>
      <c r="G49" s="283">
        <v>240</v>
      </c>
      <c r="H49" s="283">
        <v>315</v>
      </c>
      <c r="I49" s="283">
        <v>355</v>
      </c>
      <c r="J49" s="283">
        <v>360</v>
      </c>
      <c r="K49" s="283">
        <v>350</v>
      </c>
      <c r="L49" s="283">
        <v>640</v>
      </c>
      <c r="M49" s="283">
        <v>580</v>
      </c>
      <c r="N49" s="283">
        <v>720</v>
      </c>
      <c r="O49" s="109">
        <f t="shared" si="13"/>
        <v>5246</v>
      </c>
    </row>
    <row r="50" spans="1:15" s="82" customFormat="1" ht="12.75">
      <c r="A50" s="309">
        <v>4</v>
      </c>
      <c r="B50" s="310" t="s">
        <v>29</v>
      </c>
      <c r="C50" s="334">
        <v>1300</v>
      </c>
      <c r="D50" s="334">
        <v>1220</v>
      </c>
      <c r="E50" s="334">
        <v>1000</v>
      </c>
      <c r="F50" s="334">
        <v>740</v>
      </c>
      <c r="G50" s="334">
        <v>630</v>
      </c>
      <c r="H50" s="334">
        <v>600</v>
      </c>
      <c r="I50" s="334">
        <v>590</v>
      </c>
      <c r="J50" s="334">
        <v>590</v>
      </c>
      <c r="K50" s="334">
        <v>770</v>
      </c>
      <c r="L50" s="334">
        <v>780</v>
      </c>
      <c r="M50" s="334">
        <v>830</v>
      </c>
      <c r="N50" s="334">
        <v>1050</v>
      </c>
      <c r="O50" s="107">
        <f t="shared" si="13"/>
        <v>10100</v>
      </c>
    </row>
    <row r="51" spans="1:15" s="82" customFormat="1" ht="12.75">
      <c r="A51" s="309">
        <v>5</v>
      </c>
      <c r="B51" s="310" t="s">
        <v>74</v>
      </c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107">
        <f t="shared" si="13"/>
        <v>0</v>
      </c>
    </row>
    <row r="52" spans="1:16" s="82" customFormat="1" ht="12.75">
      <c r="A52" s="309">
        <v>6</v>
      </c>
      <c r="B52" s="310" t="s">
        <v>67</v>
      </c>
      <c r="C52" s="334">
        <v>2000</v>
      </c>
      <c r="D52" s="334">
        <v>2125</v>
      </c>
      <c r="E52" s="334">
        <v>2125</v>
      </c>
      <c r="F52" s="334">
        <v>1925</v>
      </c>
      <c r="G52" s="334">
        <v>2125</v>
      </c>
      <c r="H52" s="334">
        <v>2125</v>
      </c>
      <c r="I52" s="334">
        <v>2125</v>
      </c>
      <c r="J52" s="334">
        <v>2125</v>
      </c>
      <c r="K52" s="334">
        <v>2125</v>
      </c>
      <c r="L52" s="334">
        <v>2125</v>
      </c>
      <c r="M52" s="334">
        <v>2125</v>
      </c>
      <c r="N52" s="334">
        <v>2125</v>
      </c>
      <c r="O52" s="107">
        <f t="shared" si="13"/>
        <v>25175</v>
      </c>
      <c r="P52" s="84"/>
    </row>
    <row r="53" spans="1:16" s="82" customFormat="1" ht="12.75">
      <c r="A53" s="309">
        <v>7</v>
      </c>
      <c r="B53" s="310" t="s">
        <v>73</v>
      </c>
      <c r="C53" s="335">
        <v>1000</v>
      </c>
      <c r="D53" s="335">
        <v>835</v>
      </c>
      <c r="E53" s="335">
        <v>735</v>
      </c>
      <c r="F53" s="335">
        <v>635</v>
      </c>
      <c r="G53" s="335">
        <v>685</v>
      </c>
      <c r="H53" s="335">
        <v>635</v>
      </c>
      <c r="I53" s="335">
        <v>485</v>
      </c>
      <c r="J53" s="335">
        <v>485</v>
      </c>
      <c r="K53" s="335">
        <v>485</v>
      </c>
      <c r="L53" s="335">
        <v>765</v>
      </c>
      <c r="M53" s="335">
        <v>700</v>
      </c>
      <c r="N53" s="335">
        <v>1070</v>
      </c>
      <c r="O53" s="107">
        <f t="shared" si="13"/>
        <v>8515</v>
      </c>
      <c r="P53" s="84"/>
    </row>
    <row r="54" spans="1:15" s="82" customFormat="1" ht="12.75">
      <c r="A54" s="309">
        <v>8</v>
      </c>
      <c r="B54" s="310" t="s">
        <v>56</v>
      </c>
      <c r="C54" s="334">
        <v>1200</v>
      </c>
      <c r="D54" s="334">
        <v>1075</v>
      </c>
      <c r="E54" s="334">
        <v>1075</v>
      </c>
      <c r="F54" s="334">
        <v>875</v>
      </c>
      <c r="G54" s="334">
        <v>975</v>
      </c>
      <c r="H54" s="334">
        <v>975</v>
      </c>
      <c r="I54" s="334">
        <v>975</v>
      </c>
      <c r="J54" s="334">
        <v>1075</v>
      </c>
      <c r="K54" s="334">
        <v>1075</v>
      </c>
      <c r="L54" s="334">
        <v>1075</v>
      </c>
      <c r="M54" s="334">
        <v>1275</v>
      </c>
      <c r="N54" s="334">
        <v>1375</v>
      </c>
      <c r="O54" s="107">
        <f t="shared" si="13"/>
        <v>13025</v>
      </c>
    </row>
    <row r="55" spans="1:15" s="82" customFormat="1" ht="12.75">
      <c r="A55" s="309">
        <v>9</v>
      </c>
      <c r="B55" s="310" t="s">
        <v>70</v>
      </c>
      <c r="C55" s="334">
        <v>590</v>
      </c>
      <c r="D55" s="334">
        <v>590</v>
      </c>
      <c r="E55" s="334">
        <v>580</v>
      </c>
      <c r="F55" s="334">
        <v>420</v>
      </c>
      <c r="G55" s="334">
        <v>200</v>
      </c>
      <c r="H55" s="334">
        <v>80</v>
      </c>
      <c r="I55" s="334">
        <v>90</v>
      </c>
      <c r="J55" s="334">
        <v>90</v>
      </c>
      <c r="K55" s="334">
        <v>190</v>
      </c>
      <c r="L55" s="334">
        <v>580</v>
      </c>
      <c r="M55" s="334">
        <v>580</v>
      </c>
      <c r="N55" s="334">
        <v>590</v>
      </c>
      <c r="O55" s="107">
        <f t="shared" si="13"/>
        <v>4580</v>
      </c>
    </row>
    <row r="56" spans="1:16" s="82" customFormat="1" ht="12.75">
      <c r="A56" s="309">
        <v>10</v>
      </c>
      <c r="B56" s="310" t="s">
        <v>69</v>
      </c>
      <c r="C56" s="334"/>
      <c r="D56" s="33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107">
        <f t="shared" si="13"/>
        <v>0</v>
      </c>
      <c r="P56" s="86"/>
    </row>
    <row r="57" spans="1:16" s="82" customFormat="1" ht="12.75">
      <c r="A57" s="309">
        <v>11</v>
      </c>
      <c r="B57" s="310" t="s">
        <v>64</v>
      </c>
      <c r="C57" s="334">
        <v>600</v>
      </c>
      <c r="D57" s="334">
        <v>590</v>
      </c>
      <c r="E57" s="334">
        <v>490</v>
      </c>
      <c r="F57" s="334">
        <v>410</v>
      </c>
      <c r="G57" s="334">
        <v>340</v>
      </c>
      <c r="H57" s="334">
        <v>290</v>
      </c>
      <c r="I57" s="334">
        <v>290</v>
      </c>
      <c r="J57" s="334">
        <v>290</v>
      </c>
      <c r="K57" s="334">
        <v>340</v>
      </c>
      <c r="L57" s="334">
        <v>490</v>
      </c>
      <c r="M57" s="334">
        <v>490</v>
      </c>
      <c r="N57" s="334">
        <v>790</v>
      </c>
      <c r="O57" s="107">
        <f t="shared" si="13"/>
        <v>5410</v>
      </c>
      <c r="P57" s="86"/>
    </row>
    <row r="58" spans="1:15" s="82" customFormat="1" ht="12.75">
      <c r="A58" s="309">
        <v>12</v>
      </c>
      <c r="B58" s="310" t="s">
        <v>66</v>
      </c>
      <c r="C58" s="334">
        <v>880</v>
      </c>
      <c r="D58" s="334">
        <v>880</v>
      </c>
      <c r="E58" s="334">
        <v>880</v>
      </c>
      <c r="F58" s="334">
        <v>700</v>
      </c>
      <c r="G58" s="334">
        <v>710</v>
      </c>
      <c r="H58" s="334">
        <v>810</v>
      </c>
      <c r="I58" s="334">
        <v>580</v>
      </c>
      <c r="J58" s="334">
        <v>600</v>
      </c>
      <c r="K58" s="334">
        <v>780</v>
      </c>
      <c r="L58" s="334">
        <v>880</v>
      </c>
      <c r="M58" s="334">
        <v>880</v>
      </c>
      <c r="N58" s="334">
        <v>900</v>
      </c>
      <c r="O58" s="107">
        <f t="shared" si="13"/>
        <v>9480</v>
      </c>
    </row>
    <row r="59" spans="1:16" s="82" customFormat="1" ht="12.75">
      <c r="A59" s="309">
        <v>13</v>
      </c>
      <c r="B59" s="310" t="s">
        <v>12</v>
      </c>
      <c r="C59" s="334">
        <v>100</v>
      </c>
      <c r="D59" s="334">
        <v>100</v>
      </c>
      <c r="E59" s="334">
        <v>95</v>
      </c>
      <c r="F59" s="334">
        <v>80</v>
      </c>
      <c r="G59" s="334">
        <v>70</v>
      </c>
      <c r="H59" s="334">
        <v>40</v>
      </c>
      <c r="I59" s="334">
        <v>50</v>
      </c>
      <c r="J59" s="334">
        <v>80</v>
      </c>
      <c r="K59" s="334">
        <v>80</v>
      </c>
      <c r="L59" s="334">
        <v>85</v>
      </c>
      <c r="M59" s="334">
        <v>95</v>
      </c>
      <c r="N59" s="334">
        <v>100</v>
      </c>
      <c r="O59" s="107">
        <f t="shared" si="13"/>
        <v>975</v>
      </c>
      <c r="P59" s="86"/>
    </row>
    <row r="60" spans="1:15" s="80" customFormat="1" ht="12.75">
      <c r="A60" s="306">
        <v>14</v>
      </c>
      <c r="B60" s="307" t="s">
        <v>62</v>
      </c>
      <c r="C60" s="283">
        <v>1000</v>
      </c>
      <c r="D60" s="283">
        <v>1080</v>
      </c>
      <c r="E60" s="283">
        <v>980</v>
      </c>
      <c r="F60" s="283">
        <v>700</v>
      </c>
      <c r="G60" s="283">
        <v>700</v>
      </c>
      <c r="H60" s="283">
        <v>600</v>
      </c>
      <c r="I60" s="283">
        <v>600</v>
      </c>
      <c r="J60" s="283">
        <v>600</v>
      </c>
      <c r="K60" s="283">
        <v>780</v>
      </c>
      <c r="L60" s="283">
        <v>880</v>
      </c>
      <c r="M60" s="283">
        <v>1070</v>
      </c>
      <c r="N60" s="283">
        <v>1100</v>
      </c>
      <c r="O60" s="109">
        <f t="shared" si="13"/>
        <v>10090</v>
      </c>
    </row>
    <row r="61" spans="1:15" s="80" customFormat="1" ht="12.75">
      <c r="A61" s="306">
        <v>15</v>
      </c>
      <c r="B61" s="307" t="s">
        <v>65</v>
      </c>
      <c r="C61" s="283">
        <v>700</v>
      </c>
      <c r="D61" s="283">
        <v>760</v>
      </c>
      <c r="E61" s="283">
        <v>800</v>
      </c>
      <c r="F61" s="283">
        <v>480</v>
      </c>
      <c r="G61" s="283">
        <v>410</v>
      </c>
      <c r="H61" s="283">
        <v>410</v>
      </c>
      <c r="I61" s="283">
        <v>570</v>
      </c>
      <c r="J61" s="283">
        <v>1060</v>
      </c>
      <c r="K61" s="283">
        <v>550</v>
      </c>
      <c r="L61" s="283">
        <v>660</v>
      </c>
      <c r="M61" s="283">
        <v>650</v>
      </c>
      <c r="N61" s="283">
        <v>770</v>
      </c>
      <c r="O61" s="109">
        <f t="shared" si="13"/>
        <v>7820</v>
      </c>
    </row>
    <row r="62" spans="1:15" s="80" customFormat="1" ht="12.75">
      <c r="A62" s="306">
        <v>16</v>
      </c>
      <c r="B62" s="307" t="s">
        <v>121</v>
      </c>
      <c r="C62" s="283">
        <v>5800</v>
      </c>
      <c r="D62" s="283">
        <v>5900</v>
      </c>
      <c r="E62" s="283">
        <v>4900</v>
      </c>
      <c r="F62" s="283">
        <v>3400</v>
      </c>
      <c r="G62" s="283">
        <v>3400</v>
      </c>
      <c r="H62" s="283">
        <v>3400</v>
      </c>
      <c r="I62" s="283">
        <v>3400</v>
      </c>
      <c r="J62" s="283">
        <v>3400</v>
      </c>
      <c r="K62" s="283">
        <v>3850</v>
      </c>
      <c r="L62" s="283">
        <v>5855</v>
      </c>
      <c r="M62" s="283">
        <v>5900</v>
      </c>
      <c r="N62" s="283">
        <v>5900</v>
      </c>
      <c r="O62" s="109">
        <f>SUM(C62:N62)</f>
        <v>55105</v>
      </c>
    </row>
    <row r="63" spans="1:15" s="80" customFormat="1" ht="12.75">
      <c r="A63" s="306">
        <v>17</v>
      </c>
      <c r="B63" s="307" t="s">
        <v>122</v>
      </c>
      <c r="C63" s="283">
        <v>3000</v>
      </c>
      <c r="D63" s="283">
        <v>3030</v>
      </c>
      <c r="E63" s="283">
        <v>3000</v>
      </c>
      <c r="F63" s="283">
        <v>2800</v>
      </c>
      <c r="G63" s="283">
        <v>3000</v>
      </c>
      <c r="H63" s="283">
        <v>2500</v>
      </c>
      <c r="I63" s="283">
        <v>2500</v>
      </c>
      <c r="J63" s="283">
        <v>3000</v>
      </c>
      <c r="K63" s="283">
        <v>3000</v>
      </c>
      <c r="L63" s="283">
        <v>3000</v>
      </c>
      <c r="M63" s="283">
        <v>3130</v>
      </c>
      <c r="N63" s="283">
        <v>3200</v>
      </c>
      <c r="O63" s="109">
        <f t="shared" si="13"/>
        <v>35160</v>
      </c>
    </row>
    <row r="64" spans="1:15" s="82" customFormat="1" ht="12.75">
      <c r="A64" s="309">
        <v>18</v>
      </c>
      <c r="B64" s="310" t="s">
        <v>71</v>
      </c>
      <c r="C64" s="334">
        <v>785</v>
      </c>
      <c r="D64" s="334">
        <v>685</v>
      </c>
      <c r="E64" s="334">
        <v>685</v>
      </c>
      <c r="F64" s="334">
        <v>485</v>
      </c>
      <c r="G64" s="334">
        <v>685</v>
      </c>
      <c r="H64" s="334">
        <v>685</v>
      </c>
      <c r="I64" s="334">
        <v>685</v>
      </c>
      <c r="J64" s="334">
        <v>685</v>
      </c>
      <c r="K64" s="334">
        <v>585</v>
      </c>
      <c r="L64" s="334">
        <v>585</v>
      </c>
      <c r="M64" s="334">
        <v>685</v>
      </c>
      <c r="N64" s="334">
        <v>755</v>
      </c>
      <c r="O64" s="107">
        <f t="shared" si="13"/>
        <v>7990</v>
      </c>
    </row>
    <row r="65" spans="1:15" s="82" customFormat="1" ht="12.75">
      <c r="A65" s="309">
        <v>19</v>
      </c>
      <c r="B65" s="310" t="s">
        <v>15</v>
      </c>
      <c r="C65" s="334">
        <v>450</v>
      </c>
      <c r="D65" s="334">
        <v>440</v>
      </c>
      <c r="E65" s="334">
        <v>440</v>
      </c>
      <c r="F65" s="334">
        <v>490</v>
      </c>
      <c r="G65" s="334">
        <v>190</v>
      </c>
      <c r="H65" s="334">
        <v>190</v>
      </c>
      <c r="I65" s="334">
        <v>190</v>
      </c>
      <c r="J65" s="334">
        <v>190</v>
      </c>
      <c r="K65" s="334">
        <v>290</v>
      </c>
      <c r="L65" s="334">
        <v>340</v>
      </c>
      <c r="M65" s="334">
        <v>450</v>
      </c>
      <c r="N65" s="334">
        <v>450</v>
      </c>
      <c r="O65" s="107">
        <f t="shared" si="13"/>
        <v>4110</v>
      </c>
    </row>
    <row r="66" spans="1:15" s="80" customFormat="1" ht="12.75">
      <c r="A66" s="309">
        <v>20</v>
      </c>
      <c r="B66" s="307" t="s">
        <v>61</v>
      </c>
      <c r="C66" s="283">
        <v>1600</v>
      </c>
      <c r="D66" s="283">
        <v>1470</v>
      </c>
      <c r="E66" s="283">
        <v>1470</v>
      </c>
      <c r="F66" s="283">
        <v>1170</v>
      </c>
      <c r="G66" s="283">
        <v>1170</v>
      </c>
      <c r="H66" s="283">
        <v>670</v>
      </c>
      <c r="I66" s="283">
        <v>670</v>
      </c>
      <c r="J66" s="283">
        <v>670</v>
      </c>
      <c r="K66" s="283">
        <v>1070</v>
      </c>
      <c r="L66" s="283">
        <v>1270</v>
      </c>
      <c r="M66" s="283">
        <v>1470</v>
      </c>
      <c r="N66" s="283">
        <v>1570</v>
      </c>
      <c r="O66" s="109">
        <f t="shared" si="13"/>
        <v>14270</v>
      </c>
    </row>
    <row r="67" spans="1:16" s="80" customFormat="1" ht="12.75">
      <c r="A67" s="306">
        <v>21</v>
      </c>
      <c r="B67" s="307" t="s">
        <v>68</v>
      </c>
      <c r="C67" s="283">
        <v>890</v>
      </c>
      <c r="D67" s="283">
        <v>890</v>
      </c>
      <c r="E67" s="283">
        <v>680</v>
      </c>
      <c r="F67" s="283">
        <v>240</v>
      </c>
      <c r="G67" s="283">
        <v>240</v>
      </c>
      <c r="H67" s="283">
        <v>240</v>
      </c>
      <c r="I67" s="283">
        <v>240</v>
      </c>
      <c r="J67" s="283">
        <v>240</v>
      </c>
      <c r="K67" s="283">
        <v>730</v>
      </c>
      <c r="L67" s="283">
        <v>780</v>
      </c>
      <c r="M67" s="283">
        <v>885</v>
      </c>
      <c r="N67" s="283">
        <v>890</v>
      </c>
      <c r="O67" s="109">
        <f t="shared" si="13"/>
        <v>6945</v>
      </c>
      <c r="P67" s="91"/>
    </row>
    <row r="68" spans="1:15" s="82" customFormat="1" ht="12.75">
      <c r="A68" s="309">
        <v>22</v>
      </c>
      <c r="B68" s="310" t="s">
        <v>17</v>
      </c>
      <c r="C68" s="334">
        <v>590</v>
      </c>
      <c r="D68" s="334">
        <v>540</v>
      </c>
      <c r="E68" s="334">
        <v>470</v>
      </c>
      <c r="F68" s="334">
        <v>540</v>
      </c>
      <c r="G68" s="334">
        <v>360</v>
      </c>
      <c r="H68" s="334">
        <v>190</v>
      </c>
      <c r="I68" s="334">
        <v>190</v>
      </c>
      <c r="J68" s="334">
        <v>240</v>
      </c>
      <c r="K68" s="334">
        <v>340</v>
      </c>
      <c r="L68" s="334">
        <v>490</v>
      </c>
      <c r="M68" s="334">
        <v>540</v>
      </c>
      <c r="N68" s="334">
        <v>590</v>
      </c>
      <c r="O68" s="107">
        <f t="shared" si="13"/>
        <v>5080</v>
      </c>
    </row>
    <row r="69" spans="1:15" s="82" customFormat="1" ht="12.75">
      <c r="A69" s="309">
        <v>23</v>
      </c>
      <c r="B69" s="310" t="s">
        <v>59</v>
      </c>
      <c r="C69" s="334">
        <v>785</v>
      </c>
      <c r="D69" s="334">
        <v>785</v>
      </c>
      <c r="E69" s="334">
        <v>885</v>
      </c>
      <c r="F69" s="334">
        <v>685</v>
      </c>
      <c r="G69" s="334">
        <v>680</v>
      </c>
      <c r="H69" s="334">
        <v>580</v>
      </c>
      <c r="I69" s="334">
        <v>580</v>
      </c>
      <c r="J69" s="334">
        <v>580</v>
      </c>
      <c r="K69" s="334">
        <v>785</v>
      </c>
      <c r="L69" s="334">
        <v>885</v>
      </c>
      <c r="M69" s="334">
        <v>885</v>
      </c>
      <c r="N69" s="334">
        <v>885</v>
      </c>
      <c r="O69" s="107">
        <f t="shared" si="13"/>
        <v>9000</v>
      </c>
    </row>
    <row r="70" spans="1:15" s="80" customFormat="1" ht="12.75">
      <c r="A70" s="309">
        <v>24</v>
      </c>
      <c r="B70" s="307" t="s">
        <v>57</v>
      </c>
      <c r="C70" s="283">
        <v>1000</v>
      </c>
      <c r="D70" s="283">
        <v>950</v>
      </c>
      <c r="E70" s="283">
        <v>970</v>
      </c>
      <c r="F70" s="283">
        <v>580</v>
      </c>
      <c r="G70" s="283">
        <v>850</v>
      </c>
      <c r="H70" s="283">
        <v>620</v>
      </c>
      <c r="I70" s="283">
        <v>720</v>
      </c>
      <c r="J70" s="283">
        <v>630</v>
      </c>
      <c r="K70" s="283">
        <v>530</v>
      </c>
      <c r="L70" s="283">
        <v>880</v>
      </c>
      <c r="M70" s="283">
        <v>1000</v>
      </c>
      <c r="N70" s="283">
        <v>980</v>
      </c>
      <c r="O70" s="109">
        <f t="shared" si="13"/>
        <v>9710</v>
      </c>
    </row>
    <row r="71" spans="1:15" s="80" customFormat="1" ht="12.75">
      <c r="A71" s="306">
        <v>25</v>
      </c>
      <c r="B71" s="307" t="s">
        <v>60</v>
      </c>
      <c r="C71" s="283">
        <v>985</v>
      </c>
      <c r="D71" s="283">
        <v>890</v>
      </c>
      <c r="E71" s="283">
        <v>790</v>
      </c>
      <c r="F71" s="283">
        <v>490</v>
      </c>
      <c r="G71" s="283">
        <v>340</v>
      </c>
      <c r="H71" s="283">
        <v>290</v>
      </c>
      <c r="I71" s="283">
        <v>335</v>
      </c>
      <c r="J71" s="283">
        <v>335</v>
      </c>
      <c r="K71" s="283">
        <v>485</v>
      </c>
      <c r="L71" s="283">
        <v>640</v>
      </c>
      <c r="M71" s="283">
        <v>740</v>
      </c>
      <c r="N71" s="283">
        <v>780</v>
      </c>
      <c r="O71" s="109">
        <f t="shared" si="13"/>
        <v>7100</v>
      </c>
    </row>
    <row r="72" spans="1:15" s="80" customFormat="1" ht="12.75">
      <c r="A72" s="306">
        <v>26</v>
      </c>
      <c r="B72" s="307" t="s">
        <v>63</v>
      </c>
      <c r="C72" s="283">
        <v>300</v>
      </c>
      <c r="D72" s="283">
        <v>300</v>
      </c>
      <c r="E72" s="283">
        <v>240</v>
      </c>
      <c r="F72" s="283">
        <v>190</v>
      </c>
      <c r="G72" s="283">
        <v>190</v>
      </c>
      <c r="H72" s="283">
        <v>190</v>
      </c>
      <c r="I72" s="283">
        <v>190</v>
      </c>
      <c r="J72" s="283">
        <v>190</v>
      </c>
      <c r="K72" s="283">
        <v>190</v>
      </c>
      <c r="L72" s="283">
        <v>250</v>
      </c>
      <c r="M72" s="283">
        <v>300</v>
      </c>
      <c r="N72" s="283">
        <v>300</v>
      </c>
      <c r="O72" s="109">
        <f t="shared" si="13"/>
        <v>2830</v>
      </c>
    </row>
    <row r="73" spans="1:15" s="80" customFormat="1" ht="12.75">
      <c r="A73" s="306">
        <v>27</v>
      </c>
      <c r="B73" s="307" t="s">
        <v>23</v>
      </c>
      <c r="C73" s="283">
        <v>600</v>
      </c>
      <c r="D73" s="283">
        <v>590</v>
      </c>
      <c r="E73" s="283">
        <v>490</v>
      </c>
      <c r="F73" s="283">
        <v>490</v>
      </c>
      <c r="G73" s="283">
        <v>290</v>
      </c>
      <c r="H73" s="283">
        <v>290</v>
      </c>
      <c r="I73" s="283">
        <v>290</v>
      </c>
      <c r="J73" s="283">
        <v>290</v>
      </c>
      <c r="K73" s="283">
        <v>340</v>
      </c>
      <c r="L73" s="283">
        <v>340</v>
      </c>
      <c r="M73" s="283">
        <v>490</v>
      </c>
      <c r="N73" s="283">
        <v>600</v>
      </c>
      <c r="O73" s="109">
        <f t="shared" si="13"/>
        <v>5100</v>
      </c>
    </row>
    <row r="74" spans="1:15" s="80" customFormat="1" ht="12.75">
      <c r="A74" s="306">
        <v>28</v>
      </c>
      <c r="B74" s="307" t="s">
        <v>58</v>
      </c>
      <c r="C74" s="283">
        <v>1200</v>
      </c>
      <c r="D74" s="283">
        <v>1080</v>
      </c>
      <c r="E74" s="283">
        <v>975</v>
      </c>
      <c r="F74" s="283">
        <v>875</v>
      </c>
      <c r="G74" s="283">
        <v>975</v>
      </c>
      <c r="H74" s="283">
        <v>975</v>
      </c>
      <c r="I74" s="283">
        <v>975</v>
      </c>
      <c r="J74" s="283">
        <v>975</v>
      </c>
      <c r="K74" s="283">
        <v>975</v>
      </c>
      <c r="L74" s="283">
        <v>980</v>
      </c>
      <c r="M74" s="283">
        <v>975</v>
      </c>
      <c r="N74" s="283">
        <v>1380</v>
      </c>
      <c r="O74" s="109">
        <f t="shared" si="13"/>
        <v>12340</v>
      </c>
    </row>
    <row r="75" spans="1:16" s="80" customFormat="1" ht="12.75">
      <c r="A75" s="306">
        <v>29</v>
      </c>
      <c r="B75" s="307" t="s">
        <v>24</v>
      </c>
      <c r="C75" s="333">
        <v>785</v>
      </c>
      <c r="D75" s="333">
        <v>785</v>
      </c>
      <c r="E75" s="333">
        <v>685</v>
      </c>
      <c r="F75" s="333">
        <v>685</v>
      </c>
      <c r="G75" s="333">
        <v>685</v>
      </c>
      <c r="H75" s="333">
        <v>585</v>
      </c>
      <c r="I75" s="333">
        <v>580</v>
      </c>
      <c r="J75" s="333">
        <v>580</v>
      </c>
      <c r="K75" s="333">
        <v>785</v>
      </c>
      <c r="L75" s="333">
        <v>785</v>
      </c>
      <c r="M75" s="333">
        <v>785</v>
      </c>
      <c r="N75" s="333">
        <v>785</v>
      </c>
      <c r="O75" s="109">
        <f>SUM(C75:N75)</f>
        <v>8510</v>
      </c>
      <c r="P75" s="91"/>
    </row>
    <row r="76" spans="1:16" s="82" customFormat="1" ht="12.75" customHeight="1">
      <c r="A76" s="309">
        <v>30</v>
      </c>
      <c r="B76" s="319" t="s">
        <v>107</v>
      </c>
      <c r="C76" s="336">
        <v>1300</v>
      </c>
      <c r="D76" s="336">
        <v>1370</v>
      </c>
      <c r="E76" s="336">
        <v>1370</v>
      </c>
      <c r="F76" s="336">
        <v>1270</v>
      </c>
      <c r="G76" s="336">
        <v>1370</v>
      </c>
      <c r="H76" s="336">
        <v>1360</v>
      </c>
      <c r="I76" s="336">
        <v>1360</v>
      </c>
      <c r="J76" s="335">
        <v>1370</v>
      </c>
      <c r="K76" s="336">
        <v>1370</v>
      </c>
      <c r="L76" s="336">
        <v>1470</v>
      </c>
      <c r="M76" s="336">
        <v>1470</v>
      </c>
      <c r="N76" s="336">
        <v>1470</v>
      </c>
      <c r="O76" s="337">
        <f>SUM(C76:N76)</f>
        <v>16550</v>
      </c>
      <c r="P76" s="89"/>
    </row>
    <row r="77" spans="1:16" s="82" customFormat="1" ht="12.75" hidden="1">
      <c r="A77" s="309"/>
      <c r="B77" s="319" t="s">
        <v>135</v>
      </c>
      <c r="C77" s="336"/>
      <c r="D77" s="336"/>
      <c r="E77" s="336"/>
      <c r="F77" s="336"/>
      <c r="G77" s="336"/>
      <c r="H77" s="336"/>
      <c r="I77" s="336"/>
      <c r="J77" s="335"/>
      <c r="K77" s="336"/>
      <c r="L77" s="336"/>
      <c r="M77" s="336"/>
      <c r="N77" s="336"/>
      <c r="O77" s="337"/>
      <c r="P77" s="89"/>
    </row>
    <row r="78" spans="1:16" s="83" customFormat="1" ht="12.75">
      <c r="A78" s="309">
        <v>31</v>
      </c>
      <c r="B78" s="319" t="s">
        <v>133</v>
      </c>
      <c r="C78" s="336">
        <v>170</v>
      </c>
      <c r="D78" s="336">
        <v>170</v>
      </c>
      <c r="E78" s="336">
        <v>190</v>
      </c>
      <c r="F78" s="336">
        <v>135</v>
      </c>
      <c r="G78" s="336">
        <v>100</v>
      </c>
      <c r="H78" s="336">
        <v>70</v>
      </c>
      <c r="I78" s="336">
        <v>70</v>
      </c>
      <c r="J78" s="336">
        <v>70</v>
      </c>
      <c r="K78" s="336">
        <v>70</v>
      </c>
      <c r="L78" s="336">
        <v>150</v>
      </c>
      <c r="M78" s="336">
        <v>150</v>
      </c>
      <c r="N78" s="336">
        <v>150</v>
      </c>
      <c r="O78" s="337">
        <f>SUM(C78:N78)</f>
        <v>1495</v>
      </c>
      <c r="P78" s="82"/>
    </row>
    <row r="79" spans="1:15" s="38" customFormat="1" ht="12.75">
      <c r="A79" s="314" t="s">
        <v>105</v>
      </c>
      <c r="B79" s="314" t="s">
        <v>30</v>
      </c>
      <c r="C79" s="268">
        <f>SUM(C80:C101)</f>
        <v>127993</v>
      </c>
      <c r="D79" s="268">
        <f aca="true" t="shared" si="14" ref="D79:N79">SUM(D80:D101)</f>
        <v>145298</v>
      </c>
      <c r="E79" s="268">
        <f t="shared" si="14"/>
        <v>129033</v>
      </c>
      <c r="F79" s="268">
        <f t="shared" si="14"/>
        <v>121039</v>
      </c>
      <c r="G79" s="268">
        <f t="shared" si="14"/>
        <v>92703</v>
      </c>
      <c r="H79" s="268">
        <f t="shared" si="14"/>
        <v>80535</v>
      </c>
      <c r="I79" s="268">
        <f t="shared" si="14"/>
        <v>52724</v>
      </c>
      <c r="J79" s="268">
        <f t="shared" si="14"/>
        <v>55268</v>
      </c>
      <c r="K79" s="268">
        <f t="shared" si="14"/>
        <v>112709</v>
      </c>
      <c r="L79" s="268">
        <f t="shared" si="14"/>
        <v>130426</v>
      </c>
      <c r="M79" s="268">
        <f t="shared" si="14"/>
        <v>140722</v>
      </c>
      <c r="N79" s="268">
        <f t="shared" si="14"/>
        <v>166480</v>
      </c>
      <c r="O79" s="268">
        <f>SUM(C79:N79)</f>
        <v>1354930</v>
      </c>
    </row>
    <row r="80" spans="1:16" s="7" customFormat="1" ht="12.75">
      <c r="A80" s="312"/>
      <c r="B80" s="318" t="s">
        <v>91</v>
      </c>
      <c r="C80" s="277">
        <v>11700</v>
      </c>
      <c r="D80" s="277">
        <v>11775</v>
      </c>
      <c r="E80" s="277">
        <v>11775</v>
      </c>
      <c r="F80" s="277">
        <v>11275</v>
      </c>
      <c r="G80" s="277">
        <v>8775</v>
      </c>
      <c r="H80" s="277">
        <v>7775</v>
      </c>
      <c r="I80" s="277">
        <v>4775</v>
      </c>
      <c r="J80" s="277">
        <v>4775</v>
      </c>
      <c r="K80" s="277">
        <v>13775</v>
      </c>
      <c r="L80" s="277">
        <v>14850</v>
      </c>
      <c r="M80" s="277">
        <v>15297</v>
      </c>
      <c r="N80" s="277">
        <v>16495</v>
      </c>
      <c r="O80" s="108">
        <f>SUM(C80:N80)</f>
        <v>133042</v>
      </c>
      <c r="P80" s="29"/>
    </row>
    <row r="81" spans="1:16" s="7" customFormat="1" ht="12.75">
      <c r="A81" s="312"/>
      <c r="B81" s="318" t="s">
        <v>92</v>
      </c>
      <c r="C81" s="277">
        <v>7250</v>
      </c>
      <c r="D81" s="277">
        <v>8300</v>
      </c>
      <c r="E81" s="277">
        <v>6800</v>
      </c>
      <c r="F81" s="277">
        <v>8300</v>
      </c>
      <c r="G81" s="277">
        <v>5180</v>
      </c>
      <c r="H81" s="277">
        <v>5100</v>
      </c>
      <c r="I81" s="277">
        <v>750</v>
      </c>
      <c r="J81" s="277">
        <v>650</v>
      </c>
      <c r="K81" s="277">
        <v>7100</v>
      </c>
      <c r="L81" s="277">
        <v>8050</v>
      </c>
      <c r="M81" s="277">
        <v>9120</v>
      </c>
      <c r="N81" s="277">
        <v>10638</v>
      </c>
      <c r="O81" s="108">
        <f aca="true" t="shared" si="15" ref="O81:O101">SUM(C81:N81)</f>
        <v>77238</v>
      </c>
      <c r="P81" s="18"/>
    </row>
    <row r="82" spans="1:15" s="7" customFormat="1" ht="12.75">
      <c r="A82" s="312"/>
      <c r="B82" s="318" t="s">
        <v>94</v>
      </c>
      <c r="C82" s="277">
        <v>4200</v>
      </c>
      <c r="D82" s="277">
        <v>4200</v>
      </c>
      <c r="E82" s="277">
        <v>4300</v>
      </c>
      <c r="F82" s="277">
        <v>4550</v>
      </c>
      <c r="G82" s="277">
        <v>3800</v>
      </c>
      <c r="H82" s="277">
        <v>3400</v>
      </c>
      <c r="I82" s="277">
        <v>2800</v>
      </c>
      <c r="J82" s="277">
        <v>4000</v>
      </c>
      <c r="K82" s="277">
        <v>4300</v>
      </c>
      <c r="L82" s="277">
        <v>5000</v>
      </c>
      <c r="M82" s="277">
        <v>4900</v>
      </c>
      <c r="N82" s="277">
        <v>5500</v>
      </c>
      <c r="O82" s="108">
        <f t="shared" si="15"/>
        <v>50950</v>
      </c>
    </row>
    <row r="83" spans="1:15" s="7" customFormat="1" ht="15" customHeight="1">
      <c r="A83" s="312"/>
      <c r="B83" s="318" t="s">
        <v>84</v>
      </c>
      <c r="C83" s="277">
        <v>11600</v>
      </c>
      <c r="D83" s="277">
        <v>11700</v>
      </c>
      <c r="E83" s="277">
        <v>11700</v>
      </c>
      <c r="F83" s="277">
        <v>11640</v>
      </c>
      <c r="G83" s="277">
        <v>10000</v>
      </c>
      <c r="H83" s="277">
        <v>8350</v>
      </c>
      <c r="I83" s="277">
        <v>5200</v>
      </c>
      <c r="J83" s="277">
        <v>3845</v>
      </c>
      <c r="K83" s="278">
        <v>10500</v>
      </c>
      <c r="L83" s="277">
        <v>11160</v>
      </c>
      <c r="M83" s="277">
        <v>11800</v>
      </c>
      <c r="N83" s="277">
        <v>15550</v>
      </c>
      <c r="O83" s="108">
        <f t="shared" si="15"/>
        <v>123045</v>
      </c>
    </row>
    <row r="84" spans="1:16" s="7" customFormat="1" ht="12.75">
      <c r="A84" s="312"/>
      <c r="B84" s="318" t="s">
        <v>112</v>
      </c>
      <c r="C84" s="331">
        <v>5910</v>
      </c>
      <c r="D84" s="331">
        <v>6500</v>
      </c>
      <c r="E84" s="331">
        <v>5660</v>
      </c>
      <c r="F84" s="331">
        <v>4775</v>
      </c>
      <c r="G84" s="331">
        <v>3810</v>
      </c>
      <c r="H84" s="331">
        <v>2910</v>
      </c>
      <c r="I84" s="331">
        <v>1806</v>
      </c>
      <c r="J84" s="331">
        <v>1950</v>
      </c>
      <c r="K84" s="331">
        <v>4375</v>
      </c>
      <c r="L84" s="331">
        <v>4875</v>
      </c>
      <c r="M84" s="331">
        <v>5542</v>
      </c>
      <c r="N84" s="331">
        <v>6510</v>
      </c>
      <c r="O84" s="108">
        <f t="shared" si="15"/>
        <v>54623</v>
      </c>
      <c r="P84" s="43"/>
    </row>
    <row r="85" spans="1:15" s="7" customFormat="1" ht="15.75" customHeight="1">
      <c r="A85" s="312"/>
      <c r="B85" s="320" t="s">
        <v>93</v>
      </c>
      <c r="C85" s="277">
        <v>1510</v>
      </c>
      <c r="D85" s="277">
        <v>5600</v>
      </c>
      <c r="E85" s="277">
        <v>5300</v>
      </c>
      <c r="F85" s="277">
        <v>3575</v>
      </c>
      <c r="G85" s="277">
        <v>3175</v>
      </c>
      <c r="H85" s="277">
        <v>3385</v>
      </c>
      <c r="I85" s="277">
        <v>2885</v>
      </c>
      <c r="J85" s="277">
        <v>2880</v>
      </c>
      <c r="K85" s="277">
        <v>3984</v>
      </c>
      <c r="L85" s="277">
        <v>4170</v>
      </c>
      <c r="M85" s="277">
        <v>4275</v>
      </c>
      <c r="N85" s="277">
        <v>4373</v>
      </c>
      <c r="O85" s="108">
        <f t="shared" si="15"/>
        <v>45112</v>
      </c>
    </row>
    <row r="86" spans="1:16" s="7" customFormat="1" ht="12.75">
      <c r="A86" s="312"/>
      <c r="B86" s="318" t="s">
        <v>108</v>
      </c>
      <c r="C86" s="277">
        <v>21900</v>
      </c>
      <c r="D86" s="277">
        <v>26100</v>
      </c>
      <c r="E86" s="277">
        <v>23500</v>
      </c>
      <c r="F86" s="277">
        <v>21800</v>
      </c>
      <c r="G86" s="277">
        <v>15700</v>
      </c>
      <c r="H86" s="277">
        <v>12200</v>
      </c>
      <c r="I86" s="277">
        <v>6000</v>
      </c>
      <c r="J86" s="277">
        <v>8700</v>
      </c>
      <c r="K86" s="277">
        <v>21550</v>
      </c>
      <c r="L86" s="277">
        <v>24586</v>
      </c>
      <c r="M86" s="277">
        <v>22500</v>
      </c>
      <c r="N86" s="277">
        <v>27200</v>
      </c>
      <c r="O86" s="108">
        <f t="shared" si="15"/>
        <v>231736</v>
      </c>
      <c r="P86" s="18"/>
    </row>
    <row r="87" spans="1:16" s="7" customFormat="1" ht="12.75">
      <c r="A87" s="312"/>
      <c r="B87" s="318" t="s">
        <v>85</v>
      </c>
      <c r="C87" s="277">
        <v>4905</v>
      </c>
      <c r="D87" s="277">
        <v>5405</v>
      </c>
      <c r="E87" s="277">
        <v>5240</v>
      </c>
      <c r="F87" s="277">
        <v>4775</v>
      </c>
      <c r="G87" s="277">
        <v>3215</v>
      </c>
      <c r="H87" s="277">
        <v>3215</v>
      </c>
      <c r="I87" s="277">
        <v>2265</v>
      </c>
      <c r="J87" s="277">
        <v>2245</v>
      </c>
      <c r="K87" s="277">
        <v>3775</v>
      </c>
      <c r="L87" s="277">
        <v>5145</v>
      </c>
      <c r="M87" s="277">
        <v>4909</v>
      </c>
      <c r="N87" s="277">
        <v>5840</v>
      </c>
      <c r="O87" s="108">
        <f t="shared" si="15"/>
        <v>50934</v>
      </c>
      <c r="P87" s="44"/>
    </row>
    <row r="88" spans="1:16" s="7" customFormat="1" ht="12.75">
      <c r="A88" s="312"/>
      <c r="B88" s="318" t="s">
        <v>80</v>
      </c>
      <c r="C88" s="277">
        <v>7900</v>
      </c>
      <c r="D88" s="277">
        <v>7470</v>
      </c>
      <c r="E88" s="277">
        <v>7470</v>
      </c>
      <c r="F88" s="277">
        <v>6270</v>
      </c>
      <c r="G88" s="277">
        <v>4870</v>
      </c>
      <c r="H88" s="277">
        <v>3870</v>
      </c>
      <c r="I88" s="277">
        <v>2370</v>
      </c>
      <c r="J88" s="277">
        <v>2370</v>
      </c>
      <c r="K88" s="277">
        <v>3370</v>
      </c>
      <c r="L88" s="277">
        <v>5370</v>
      </c>
      <c r="M88" s="277">
        <v>9090</v>
      </c>
      <c r="N88" s="277">
        <v>9090</v>
      </c>
      <c r="O88" s="108">
        <f t="shared" si="15"/>
        <v>69510</v>
      </c>
      <c r="P88" s="18"/>
    </row>
    <row r="89" spans="1:16" s="80" customFormat="1" ht="12.75">
      <c r="A89" s="306"/>
      <c r="B89" s="307" t="s">
        <v>123</v>
      </c>
      <c r="C89" s="296">
        <v>1000</v>
      </c>
      <c r="D89" s="296">
        <v>1200</v>
      </c>
      <c r="E89" s="296">
        <v>1200</v>
      </c>
      <c r="F89" s="296">
        <v>1200</v>
      </c>
      <c r="G89" s="296">
        <v>1000</v>
      </c>
      <c r="H89" s="296">
        <v>1200</v>
      </c>
      <c r="I89" s="296">
        <v>1000</v>
      </c>
      <c r="J89" s="296">
        <v>1000</v>
      </c>
      <c r="K89" s="296">
        <v>1400</v>
      </c>
      <c r="L89" s="296">
        <v>1400</v>
      </c>
      <c r="M89" s="296">
        <v>1500</v>
      </c>
      <c r="N89" s="296">
        <v>1600</v>
      </c>
      <c r="O89" s="109">
        <f t="shared" si="15"/>
        <v>14700</v>
      </c>
      <c r="P89" s="96"/>
    </row>
    <row r="90" spans="1:15" s="7" customFormat="1" ht="12.75">
      <c r="A90" s="312"/>
      <c r="B90" s="318" t="s">
        <v>110</v>
      </c>
      <c r="C90" s="277">
        <v>3300</v>
      </c>
      <c r="D90" s="277">
        <v>3600</v>
      </c>
      <c r="E90" s="277">
        <v>4300</v>
      </c>
      <c r="F90" s="277">
        <v>2850</v>
      </c>
      <c r="G90" s="277">
        <v>2440</v>
      </c>
      <c r="H90" s="277">
        <v>1540</v>
      </c>
      <c r="I90" s="277">
        <v>940</v>
      </c>
      <c r="J90" s="277">
        <v>940</v>
      </c>
      <c r="K90" s="277">
        <v>2817</v>
      </c>
      <c r="L90" s="277">
        <v>3440</v>
      </c>
      <c r="M90" s="277">
        <v>3440</v>
      </c>
      <c r="N90" s="277">
        <v>4000</v>
      </c>
      <c r="O90" s="108">
        <f t="shared" si="15"/>
        <v>33607</v>
      </c>
    </row>
    <row r="91" spans="1:16" s="7" customFormat="1" ht="12.75">
      <c r="A91" s="304"/>
      <c r="B91" s="305" t="s">
        <v>81</v>
      </c>
      <c r="C91" s="278">
        <v>868</v>
      </c>
      <c r="D91" s="278">
        <v>1630</v>
      </c>
      <c r="E91" s="278">
        <v>1630</v>
      </c>
      <c r="F91" s="278">
        <v>1000</v>
      </c>
      <c r="G91" s="278">
        <v>1000</v>
      </c>
      <c r="H91" s="278">
        <v>1000</v>
      </c>
      <c r="I91" s="278">
        <v>1000</v>
      </c>
      <c r="J91" s="278">
        <v>1000</v>
      </c>
      <c r="K91" s="278">
        <v>1700</v>
      </c>
      <c r="L91" s="278">
        <v>2000</v>
      </c>
      <c r="M91" s="278">
        <v>1800</v>
      </c>
      <c r="N91" s="278">
        <v>2500</v>
      </c>
      <c r="O91" s="235">
        <f t="shared" si="15"/>
        <v>17128</v>
      </c>
      <c r="P91" s="18"/>
    </row>
    <row r="92" spans="1:15" s="7" customFormat="1" ht="12.75">
      <c r="A92" s="312"/>
      <c r="B92" s="305" t="s">
        <v>170</v>
      </c>
      <c r="C92" s="277">
        <v>1400</v>
      </c>
      <c r="D92" s="277">
        <v>1400</v>
      </c>
      <c r="E92" s="277">
        <v>1400</v>
      </c>
      <c r="F92" s="277">
        <v>1250</v>
      </c>
      <c r="G92" s="277">
        <v>900</v>
      </c>
      <c r="H92" s="277">
        <v>900</v>
      </c>
      <c r="I92" s="277">
        <v>475</v>
      </c>
      <c r="J92" s="277">
        <v>745</v>
      </c>
      <c r="K92" s="277">
        <v>1340</v>
      </c>
      <c r="L92" s="277">
        <v>1345</v>
      </c>
      <c r="M92" s="277">
        <v>1400</v>
      </c>
      <c r="N92" s="277">
        <v>1400</v>
      </c>
      <c r="O92" s="108">
        <f t="shared" si="15"/>
        <v>13955</v>
      </c>
    </row>
    <row r="93" spans="1:16" s="7" customFormat="1" ht="12.75">
      <c r="A93" s="312"/>
      <c r="B93" s="318" t="s">
        <v>111</v>
      </c>
      <c r="C93" s="277">
        <v>4950</v>
      </c>
      <c r="D93" s="277">
        <v>5018</v>
      </c>
      <c r="E93" s="277">
        <v>5018</v>
      </c>
      <c r="F93" s="277">
        <v>4424</v>
      </c>
      <c r="G93" s="277">
        <v>3868</v>
      </c>
      <c r="H93" s="277">
        <v>2870</v>
      </c>
      <c r="I93" s="277">
        <v>1468</v>
      </c>
      <c r="J93" s="277">
        <v>1810</v>
      </c>
      <c r="K93" s="277">
        <v>3868</v>
      </c>
      <c r="L93" s="277">
        <v>5000</v>
      </c>
      <c r="M93" s="277">
        <v>5009</v>
      </c>
      <c r="N93" s="277">
        <v>5009</v>
      </c>
      <c r="O93" s="108">
        <f t="shared" si="15"/>
        <v>48312</v>
      </c>
      <c r="P93" s="28"/>
    </row>
    <row r="94" spans="1:15" s="7" customFormat="1" ht="12.75">
      <c r="A94" s="312"/>
      <c r="B94" s="318" t="s">
        <v>82</v>
      </c>
      <c r="C94" s="277">
        <v>2300</v>
      </c>
      <c r="D94" s="277">
        <v>2470</v>
      </c>
      <c r="E94" s="277">
        <v>2470</v>
      </c>
      <c r="F94" s="277">
        <v>2035</v>
      </c>
      <c r="G94" s="277">
        <v>1200</v>
      </c>
      <c r="H94" s="277">
        <v>1200</v>
      </c>
      <c r="I94" s="277">
        <v>900</v>
      </c>
      <c r="J94" s="277">
        <v>900</v>
      </c>
      <c r="K94" s="277">
        <v>2425</v>
      </c>
      <c r="L94" s="277">
        <v>2425</v>
      </c>
      <c r="M94" s="277">
        <v>2700</v>
      </c>
      <c r="N94" s="277">
        <v>2715</v>
      </c>
      <c r="O94" s="108">
        <f t="shared" si="15"/>
        <v>23740</v>
      </c>
    </row>
    <row r="95" spans="1:16" s="7" customFormat="1" ht="12.75">
      <c r="A95" s="312"/>
      <c r="B95" s="318" t="s">
        <v>86</v>
      </c>
      <c r="C95" s="277">
        <v>3300</v>
      </c>
      <c r="D95" s="277">
        <v>3440</v>
      </c>
      <c r="E95" s="277">
        <v>3540</v>
      </c>
      <c r="F95" s="277">
        <v>3100</v>
      </c>
      <c r="G95" s="277">
        <v>2740</v>
      </c>
      <c r="H95" s="277">
        <v>2500</v>
      </c>
      <c r="I95" s="277">
        <v>440</v>
      </c>
      <c r="J95" s="277">
        <v>940</v>
      </c>
      <c r="K95" s="277">
        <v>4500</v>
      </c>
      <c r="L95" s="277">
        <v>3610</v>
      </c>
      <c r="M95" s="277">
        <v>3610</v>
      </c>
      <c r="N95" s="277">
        <v>4800</v>
      </c>
      <c r="O95" s="108">
        <f t="shared" si="15"/>
        <v>36520</v>
      </c>
      <c r="P95" s="18"/>
    </row>
    <row r="96" spans="1:15" s="7" customFormat="1" ht="12.75">
      <c r="A96" s="312"/>
      <c r="B96" s="318" t="s">
        <v>113</v>
      </c>
      <c r="C96" s="277">
        <v>1800</v>
      </c>
      <c r="D96" s="277">
        <v>2450</v>
      </c>
      <c r="E96" s="277">
        <v>2450</v>
      </c>
      <c r="F96" s="277">
        <v>2450</v>
      </c>
      <c r="G96" s="277">
        <v>1950</v>
      </c>
      <c r="H96" s="277">
        <v>1890</v>
      </c>
      <c r="I96" s="277">
        <v>700</v>
      </c>
      <c r="J96" s="277">
        <v>800</v>
      </c>
      <c r="K96" s="277">
        <v>2100</v>
      </c>
      <c r="L96" s="277">
        <v>2200</v>
      </c>
      <c r="M96" s="277">
        <v>2600</v>
      </c>
      <c r="N96" s="277">
        <v>3000</v>
      </c>
      <c r="O96" s="108">
        <f t="shared" si="15"/>
        <v>24390</v>
      </c>
    </row>
    <row r="97" spans="1:15" s="7" customFormat="1" ht="12.75">
      <c r="A97" s="312"/>
      <c r="B97" s="318" t="s">
        <v>83</v>
      </c>
      <c r="C97" s="277">
        <v>1700</v>
      </c>
      <c r="D97" s="277">
        <v>2300</v>
      </c>
      <c r="E97" s="277">
        <v>1710</v>
      </c>
      <c r="F97" s="277">
        <v>1700</v>
      </c>
      <c r="G97" s="277">
        <v>950</v>
      </c>
      <c r="H97" s="277">
        <v>1050</v>
      </c>
      <c r="I97" s="277">
        <v>420</v>
      </c>
      <c r="J97" s="277">
        <v>600</v>
      </c>
      <c r="K97" s="277">
        <v>1200</v>
      </c>
      <c r="L97" s="277">
        <v>1970</v>
      </c>
      <c r="M97" s="277">
        <v>1800</v>
      </c>
      <c r="N97" s="277">
        <v>2000</v>
      </c>
      <c r="O97" s="108">
        <f t="shared" si="15"/>
        <v>17400</v>
      </c>
    </row>
    <row r="98" spans="1:15" s="7" customFormat="1" ht="12.75">
      <c r="A98" s="304"/>
      <c r="B98" s="305" t="s">
        <v>90</v>
      </c>
      <c r="C98" s="278">
        <v>2700</v>
      </c>
      <c r="D98" s="278">
        <v>3240</v>
      </c>
      <c r="E98" s="278">
        <v>3240</v>
      </c>
      <c r="F98" s="278">
        <v>3140</v>
      </c>
      <c r="G98" s="278">
        <v>2000</v>
      </c>
      <c r="H98" s="278">
        <v>2000</v>
      </c>
      <c r="I98" s="278">
        <v>2000</v>
      </c>
      <c r="J98" s="278">
        <v>2000</v>
      </c>
      <c r="K98" s="278">
        <v>3100</v>
      </c>
      <c r="L98" s="278">
        <v>3700</v>
      </c>
      <c r="M98" s="278">
        <v>3400</v>
      </c>
      <c r="N98" s="278">
        <v>4900</v>
      </c>
      <c r="O98" s="235">
        <f t="shared" si="15"/>
        <v>35420</v>
      </c>
    </row>
    <row r="99" spans="1:15" s="7" customFormat="1" ht="12.75">
      <c r="A99" s="312"/>
      <c r="B99" s="318" t="s">
        <v>89</v>
      </c>
      <c r="C99" s="277">
        <v>14000</v>
      </c>
      <c r="D99" s="277">
        <v>14670</v>
      </c>
      <c r="E99" s="277">
        <v>6500</v>
      </c>
      <c r="F99" s="277">
        <v>6500</v>
      </c>
      <c r="G99" s="277">
        <v>2300</v>
      </c>
      <c r="H99" s="277">
        <v>2350</v>
      </c>
      <c r="I99" s="277">
        <v>2700</v>
      </c>
      <c r="J99" s="277">
        <v>1300</v>
      </c>
      <c r="K99" s="277">
        <v>2700</v>
      </c>
      <c r="L99" s="277">
        <v>6300</v>
      </c>
      <c r="M99" s="277">
        <v>11200</v>
      </c>
      <c r="N99" s="277">
        <v>16500</v>
      </c>
      <c r="O99" s="108">
        <f t="shared" si="15"/>
        <v>87020</v>
      </c>
    </row>
    <row r="100" spans="1:15" s="7" customFormat="1" ht="12.75">
      <c r="A100" s="311"/>
      <c r="B100" s="318" t="s">
        <v>119</v>
      </c>
      <c r="C100" s="277">
        <v>6900</v>
      </c>
      <c r="D100" s="277">
        <v>8415</v>
      </c>
      <c r="E100" s="277">
        <v>6915</v>
      </c>
      <c r="F100" s="277">
        <v>7215</v>
      </c>
      <c r="G100" s="277">
        <v>6915</v>
      </c>
      <c r="H100" s="277">
        <v>5915</v>
      </c>
      <c r="I100" s="277">
        <v>5915</v>
      </c>
      <c r="J100" s="277">
        <v>5909</v>
      </c>
      <c r="K100" s="277">
        <v>6415</v>
      </c>
      <c r="L100" s="277">
        <v>6915</v>
      </c>
      <c r="M100" s="277">
        <v>7415</v>
      </c>
      <c r="N100" s="277">
        <v>8430</v>
      </c>
      <c r="O100" s="108">
        <f t="shared" si="15"/>
        <v>83274</v>
      </c>
    </row>
    <row r="101" spans="1:15" s="7" customFormat="1" ht="12.75">
      <c r="A101" s="311"/>
      <c r="B101" s="318" t="s">
        <v>179</v>
      </c>
      <c r="C101" s="277">
        <v>6900</v>
      </c>
      <c r="D101" s="277">
        <v>8415</v>
      </c>
      <c r="E101" s="277">
        <v>6915</v>
      </c>
      <c r="F101" s="277">
        <v>7215</v>
      </c>
      <c r="G101" s="277">
        <v>6915</v>
      </c>
      <c r="H101" s="277">
        <v>5915</v>
      </c>
      <c r="I101" s="277">
        <v>5915</v>
      </c>
      <c r="J101" s="277">
        <v>5909</v>
      </c>
      <c r="K101" s="277">
        <v>6415</v>
      </c>
      <c r="L101" s="277">
        <v>6915</v>
      </c>
      <c r="M101" s="277">
        <v>7415</v>
      </c>
      <c r="N101" s="277">
        <v>8430</v>
      </c>
      <c r="O101" s="108">
        <f t="shared" si="15"/>
        <v>83274</v>
      </c>
    </row>
    <row r="102" spans="1:15" s="66" customFormat="1" ht="12.75">
      <c r="A102" s="314" t="s">
        <v>25</v>
      </c>
      <c r="B102" s="314" t="s">
        <v>31</v>
      </c>
      <c r="C102" s="268">
        <f aca="true" t="shared" si="16" ref="C102:N102">SUM(C103:C104)</f>
        <v>9460</v>
      </c>
      <c r="D102" s="268">
        <f t="shared" si="16"/>
        <v>8581</v>
      </c>
      <c r="E102" s="268">
        <f t="shared" si="16"/>
        <v>9460</v>
      </c>
      <c r="F102" s="268">
        <f t="shared" si="16"/>
        <v>8581</v>
      </c>
      <c r="G102" s="268">
        <f t="shared" si="16"/>
        <v>8482</v>
      </c>
      <c r="H102" s="268">
        <f t="shared" si="16"/>
        <v>7125</v>
      </c>
      <c r="I102" s="268">
        <f t="shared" si="16"/>
        <v>7125</v>
      </c>
      <c r="J102" s="268">
        <f t="shared" si="16"/>
        <v>6582</v>
      </c>
      <c r="K102" s="268">
        <f t="shared" si="16"/>
        <v>7285</v>
      </c>
      <c r="L102" s="268">
        <f t="shared" si="16"/>
        <v>10782</v>
      </c>
      <c r="M102" s="268">
        <f t="shared" si="16"/>
        <v>8541</v>
      </c>
      <c r="N102" s="268">
        <f t="shared" si="16"/>
        <v>8868</v>
      </c>
      <c r="O102" s="268">
        <f>SUM(C102:N102)</f>
        <v>100872</v>
      </c>
    </row>
    <row r="103" spans="1:16" s="65" customFormat="1" ht="25.5">
      <c r="A103" s="304"/>
      <c r="B103" s="340" t="s">
        <v>151</v>
      </c>
      <c r="C103" s="298">
        <v>1560</v>
      </c>
      <c r="D103" s="298">
        <v>1560</v>
      </c>
      <c r="E103" s="298">
        <v>1560</v>
      </c>
      <c r="F103" s="298">
        <v>1560</v>
      </c>
      <c r="G103" s="298">
        <v>1560</v>
      </c>
      <c r="H103" s="298">
        <v>1200</v>
      </c>
      <c r="I103" s="298">
        <v>1200</v>
      </c>
      <c r="J103" s="298">
        <v>1560</v>
      </c>
      <c r="K103" s="298">
        <v>1360</v>
      </c>
      <c r="L103" s="298">
        <v>4460</v>
      </c>
      <c r="M103" s="298">
        <v>1520</v>
      </c>
      <c r="N103" s="298">
        <v>1582</v>
      </c>
      <c r="O103" s="324">
        <f>SUM(C103:N103)</f>
        <v>20682</v>
      </c>
      <c r="P103" s="68"/>
    </row>
    <row r="104" spans="1:16" s="65" customFormat="1" ht="29.25" customHeight="1">
      <c r="A104" s="304"/>
      <c r="B104" s="341" t="s">
        <v>180</v>
      </c>
      <c r="C104" s="278">
        <v>7900</v>
      </c>
      <c r="D104" s="278">
        <v>7021</v>
      </c>
      <c r="E104" s="278">
        <v>7900</v>
      </c>
      <c r="F104" s="278">
        <v>7021</v>
      </c>
      <c r="G104" s="278">
        <v>6922</v>
      </c>
      <c r="H104" s="278">
        <v>5925</v>
      </c>
      <c r="I104" s="278">
        <v>5925</v>
      </c>
      <c r="J104" s="278">
        <v>5022</v>
      </c>
      <c r="K104" s="278">
        <v>5925</v>
      </c>
      <c r="L104" s="278">
        <v>6322</v>
      </c>
      <c r="M104" s="278">
        <v>7021</v>
      </c>
      <c r="N104" s="278">
        <v>7286</v>
      </c>
      <c r="O104" s="324">
        <f>SUM(C104:N104)</f>
        <v>80190</v>
      </c>
      <c r="P104" s="68"/>
    </row>
    <row r="105" spans="1:16" s="38" customFormat="1" ht="12.75">
      <c r="A105" s="317"/>
      <c r="B105" s="314" t="s">
        <v>50</v>
      </c>
      <c r="C105" s="268">
        <f aca="true" t="shared" si="17" ref="C105:O105">C10+C41+C46+C79+C102</f>
        <v>364488</v>
      </c>
      <c r="D105" s="268">
        <f t="shared" si="17"/>
        <v>380789</v>
      </c>
      <c r="E105" s="268">
        <f t="shared" si="17"/>
        <v>358674</v>
      </c>
      <c r="F105" s="268">
        <f t="shared" si="17"/>
        <v>339162</v>
      </c>
      <c r="G105" s="268">
        <f t="shared" si="17"/>
        <v>309004</v>
      </c>
      <c r="H105" s="268">
        <f t="shared" si="17"/>
        <v>292346</v>
      </c>
      <c r="I105" s="268">
        <f t="shared" si="17"/>
        <v>266656</v>
      </c>
      <c r="J105" s="268">
        <f t="shared" si="17"/>
        <v>269499</v>
      </c>
      <c r="K105" s="268">
        <f t="shared" si="17"/>
        <v>332452</v>
      </c>
      <c r="L105" s="268">
        <f t="shared" si="17"/>
        <v>358617</v>
      </c>
      <c r="M105" s="268">
        <f t="shared" si="17"/>
        <v>370601</v>
      </c>
      <c r="N105" s="268">
        <f t="shared" si="17"/>
        <v>404122</v>
      </c>
      <c r="O105" s="268">
        <f t="shared" si="17"/>
        <v>4062010</v>
      </c>
      <c r="P105" s="41"/>
    </row>
    <row r="106" spans="1:15" s="7" customFormat="1" ht="14.25">
      <c r="A106" s="45"/>
      <c r="B106" s="31"/>
      <c r="C106" s="32"/>
      <c r="D106" s="32"/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</row>
    <row r="107" spans="1:15" s="7" customFormat="1" ht="15.75">
      <c r="A107" s="46"/>
      <c r="B107" s="47"/>
      <c r="C107" s="48"/>
      <c r="D107" s="46"/>
      <c r="E107" s="40"/>
      <c r="F107" s="40"/>
      <c r="G107" s="40"/>
      <c r="H107" s="40"/>
      <c r="I107" s="40"/>
      <c r="J107" s="39"/>
      <c r="K107" s="49"/>
      <c r="L107" s="39"/>
      <c r="M107" s="39"/>
      <c r="N107" s="39"/>
      <c r="O107" s="50"/>
    </row>
    <row r="108" spans="1:15" ht="15.75">
      <c r="A108" s="46"/>
      <c r="B108" s="342"/>
      <c r="C108" s="40"/>
      <c r="D108" s="40"/>
      <c r="E108" s="40"/>
      <c r="F108" s="40"/>
      <c r="G108" s="40"/>
      <c r="H108" s="40"/>
      <c r="I108" s="40"/>
      <c r="J108" s="39"/>
      <c r="K108" s="49"/>
      <c r="L108" s="39"/>
      <c r="M108" s="39"/>
      <c r="N108" s="39"/>
      <c r="O108" s="50"/>
    </row>
    <row r="109" spans="1:15" ht="15">
      <c r="A109" s="46"/>
      <c r="B109" s="342"/>
      <c r="C109" s="40"/>
      <c r="D109" s="40"/>
      <c r="E109" s="40"/>
      <c r="F109" s="40"/>
      <c r="G109" s="40"/>
      <c r="H109" s="40"/>
      <c r="I109" s="40"/>
      <c r="J109" s="40"/>
      <c r="K109" s="39"/>
      <c r="L109" s="39"/>
      <c r="M109" s="39"/>
      <c r="N109" s="39"/>
      <c r="O109" s="50"/>
    </row>
    <row r="110" spans="1:15" ht="15.75">
      <c r="A110" s="46"/>
      <c r="B110" s="342"/>
      <c r="C110" s="40"/>
      <c r="D110" s="40"/>
      <c r="E110" s="40"/>
      <c r="F110" s="40"/>
      <c r="G110" s="40"/>
      <c r="H110" s="40"/>
      <c r="I110" s="51"/>
      <c r="J110" s="40"/>
      <c r="K110" s="39"/>
      <c r="L110" s="39"/>
      <c r="M110" s="39"/>
      <c r="N110" s="39"/>
      <c r="O110" s="50"/>
    </row>
    <row r="111" spans="1:15" ht="15">
      <c r="A111" s="46"/>
      <c r="B111" s="342"/>
      <c r="C111" s="40"/>
      <c r="D111" s="40"/>
      <c r="E111" s="40"/>
      <c r="F111" s="40"/>
      <c r="G111" s="40"/>
      <c r="H111" s="40"/>
      <c r="I111" s="52"/>
      <c r="J111" s="40"/>
      <c r="K111" s="39"/>
      <c r="L111" s="39"/>
      <c r="M111" s="39"/>
      <c r="N111" s="39"/>
      <c r="O111" s="50"/>
    </row>
    <row r="112" spans="1:15" ht="15.75">
      <c r="A112" s="39"/>
      <c r="B112" s="53"/>
      <c r="C112" s="54"/>
      <c r="D112" s="55"/>
      <c r="E112" s="56"/>
      <c r="F112" s="56"/>
      <c r="G112" s="56"/>
      <c r="H112" s="56"/>
      <c r="I112" s="52"/>
      <c r="J112" s="40"/>
      <c r="K112" s="39"/>
      <c r="L112" s="39"/>
      <c r="M112" s="39"/>
      <c r="N112" s="39"/>
      <c r="O112" s="50"/>
    </row>
    <row r="113" spans="1:15" ht="15">
      <c r="A113" s="39"/>
      <c r="B113" s="343"/>
      <c r="C113" s="57"/>
      <c r="D113" s="57"/>
      <c r="E113" s="57"/>
      <c r="F113" s="57"/>
      <c r="G113" s="57"/>
      <c r="H113" s="57"/>
      <c r="I113" s="52"/>
      <c r="J113" s="40"/>
      <c r="K113" s="39"/>
      <c r="L113" s="39"/>
      <c r="M113" s="39"/>
      <c r="N113" s="39"/>
      <c r="O113" s="50"/>
    </row>
    <row r="114" spans="1:15" ht="15">
      <c r="A114" s="39"/>
      <c r="B114" s="343"/>
      <c r="C114" s="52"/>
      <c r="D114" s="52"/>
      <c r="E114" s="52"/>
      <c r="F114" s="52"/>
      <c r="G114" s="52"/>
      <c r="H114" s="52"/>
      <c r="I114" s="40"/>
      <c r="J114" s="40"/>
      <c r="K114" s="39"/>
      <c r="L114" s="39"/>
      <c r="M114" s="39"/>
      <c r="N114" s="39"/>
      <c r="O114" s="50"/>
    </row>
    <row r="115" spans="1:15" ht="15">
      <c r="A115" s="39"/>
      <c r="B115" s="343"/>
      <c r="C115" s="52"/>
      <c r="D115" s="52"/>
      <c r="E115" s="52"/>
      <c r="F115" s="52"/>
      <c r="G115" s="52"/>
      <c r="H115" s="52"/>
      <c r="I115" s="39"/>
      <c r="J115" s="39"/>
      <c r="K115" s="39"/>
      <c r="L115" s="39"/>
      <c r="M115" s="39"/>
      <c r="N115" s="39"/>
      <c r="O115" s="50"/>
    </row>
    <row r="116" spans="1:15" ht="14.25">
      <c r="A116" s="39"/>
      <c r="B116" s="342"/>
      <c r="C116" s="31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50"/>
    </row>
    <row r="117" spans="1:15" ht="14.25">
      <c r="A117" s="39"/>
      <c r="B117" s="342"/>
      <c r="C117" s="31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50"/>
    </row>
    <row r="118" spans="1:15" ht="14.25">
      <c r="A118" s="39"/>
      <c r="B118" s="342"/>
      <c r="C118" s="31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N118" s="39"/>
      <c r="O118" s="50"/>
    </row>
    <row r="119" spans="1:15" ht="14.25">
      <c r="A119" s="39"/>
      <c r="B119" s="342"/>
      <c r="C119" s="31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50"/>
    </row>
    <row r="120" spans="1:15" ht="14.25">
      <c r="A120" s="39"/>
      <c r="B120" s="342"/>
      <c r="C120" s="31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  <c r="O120" s="50"/>
    </row>
    <row r="121" spans="1:15" ht="14.25">
      <c r="A121" s="39"/>
      <c r="B121" s="342"/>
      <c r="C121" s="31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  <c r="O121" s="50"/>
    </row>
    <row r="122" spans="1:15" ht="14.25">
      <c r="A122" s="39"/>
      <c r="B122" s="342"/>
      <c r="C122" s="31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  <c r="O122" s="50"/>
    </row>
    <row r="123" spans="1:15" ht="14.25">
      <c r="A123" s="39"/>
      <c r="B123" s="342"/>
      <c r="C123" s="31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  <c r="O123" s="50"/>
    </row>
    <row r="124" spans="1:15" ht="14.25">
      <c r="A124" s="39"/>
      <c r="B124" s="342"/>
      <c r="C124" s="31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  <c r="O124" s="50"/>
    </row>
    <row r="125" spans="1:15" ht="14.25">
      <c r="A125" s="39"/>
      <c r="B125" s="342"/>
      <c r="C125" s="31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50"/>
    </row>
    <row r="126" spans="1:15" ht="14.25">
      <c r="A126" s="39"/>
      <c r="B126" s="342"/>
      <c r="C126" s="31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50"/>
    </row>
    <row r="127" spans="1:15" ht="15">
      <c r="A127" s="39"/>
      <c r="B127" s="342"/>
      <c r="C127" s="256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50"/>
    </row>
    <row r="128" spans="1:15" ht="15">
      <c r="A128" s="39"/>
      <c r="B128" s="342"/>
      <c r="C128" s="256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50"/>
    </row>
    <row r="129" spans="1:15" ht="12.75">
      <c r="A129" s="28"/>
      <c r="B129" s="344"/>
      <c r="C129" s="148"/>
      <c r="D129" s="28"/>
      <c r="E129" s="28"/>
      <c r="F129" s="28"/>
      <c r="G129" s="28"/>
      <c r="H129" s="28"/>
      <c r="I129" s="28"/>
      <c r="K129" s="28"/>
      <c r="L129" s="28"/>
      <c r="M129" s="28"/>
      <c r="N129" s="28"/>
      <c r="O129" s="58"/>
    </row>
    <row r="130" spans="1:15" ht="12.75">
      <c r="A130" s="28"/>
      <c r="B130" s="345"/>
      <c r="C130" s="28"/>
      <c r="D130" s="28"/>
      <c r="E130" s="28"/>
      <c r="F130" s="28"/>
      <c r="G130" s="28"/>
      <c r="H130" s="28"/>
      <c r="I130" s="28"/>
      <c r="K130" s="28"/>
      <c r="L130" s="28"/>
      <c r="M130" s="28"/>
      <c r="N130" s="28"/>
      <c r="O130" s="58"/>
    </row>
    <row r="131" spans="1:15" ht="12.75">
      <c r="A131" s="28"/>
      <c r="B131" s="345"/>
      <c r="C131" s="28"/>
      <c r="D131" s="28"/>
      <c r="E131" s="28"/>
      <c r="F131" s="28"/>
      <c r="G131" s="28"/>
      <c r="H131" s="28"/>
      <c r="I131" s="28"/>
      <c r="K131" s="28"/>
      <c r="L131" s="28"/>
      <c r="M131" s="28"/>
      <c r="N131" s="28"/>
      <c r="O131" s="58"/>
    </row>
    <row r="132" spans="1:15" ht="12.75">
      <c r="A132" s="28"/>
      <c r="B132" s="345"/>
      <c r="C132" s="28"/>
      <c r="D132" s="28"/>
      <c r="E132" s="28"/>
      <c r="F132" s="28"/>
      <c r="G132" s="28"/>
      <c r="H132" s="28"/>
      <c r="I132" s="28"/>
      <c r="K132" s="28"/>
      <c r="L132" s="28"/>
      <c r="M132" s="28"/>
      <c r="N132" s="28"/>
      <c r="O132" s="58"/>
    </row>
    <row r="133" spans="1:15" ht="12.75">
      <c r="A133" s="28"/>
      <c r="B133" s="345"/>
      <c r="C133" s="28"/>
      <c r="D133" s="28"/>
      <c r="E133" s="28"/>
      <c r="F133" s="28"/>
      <c r="G133" s="28"/>
      <c r="H133" s="28"/>
      <c r="I133" s="28"/>
      <c r="K133" s="28"/>
      <c r="L133" s="28"/>
      <c r="M133" s="28"/>
      <c r="N133" s="28"/>
      <c r="O133" s="58"/>
    </row>
    <row r="134" spans="1:15" ht="12.75">
      <c r="A134" s="28"/>
      <c r="B134" s="345"/>
      <c r="C134" s="28"/>
      <c r="D134" s="28"/>
      <c r="E134" s="28"/>
      <c r="F134" s="28"/>
      <c r="G134" s="28"/>
      <c r="H134" s="28"/>
      <c r="I134" s="28"/>
      <c r="K134" s="28"/>
      <c r="L134" s="28"/>
      <c r="M134" s="28"/>
      <c r="N134" s="28"/>
      <c r="O134" s="58"/>
    </row>
    <row r="135" spans="1:15" ht="12.75">
      <c r="A135" s="28"/>
      <c r="B135" s="345"/>
      <c r="C135" s="28"/>
      <c r="D135" s="28"/>
      <c r="E135" s="28"/>
      <c r="F135" s="28"/>
      <c r="G135" s="28"/>
      <c r="H135" s="28"/>
      <c r="I135" s="28"/>
      <c r="K135" s="28"/>
      <c r="L135" s="28"/>
      <c r="M135" s="28"/>
      <c r="N135" s="28"/>
      <c r="O135" s="58"/>
    </row>
    <row r="136" spans="1:15" ht="12.75">
      <c r="A136" s="28"/>
      <c r="B136" s="345"/>
      <c r="C136" s="28"/>
      <c r="D136" s="28"/>
      <c r="E136" s="28"/>
      <c r="F136" s="28"/>
      <c r="G136" s="28"/>
      <c r="H136" s="28"/>
      <c r="I136" s="28"/>
      <c r="K136" s="28"/>
      <c r="L136" s="28"/>
      <c r="M136" s="28"/>
      <c r="N136" s="28"/>
      <c r="O136" s="58"/>
    </row>
    <row r="137" spans="1:15" ht="12.75">
      <c r="A137" s="28"/>
      <c r="B137" s="345"/>
      <c r="C137" s="28"/>
      <c r="D137" s="28"/>
      <c r="E137" s="28"/>
      <c r="F137" s="28"/>
      <c r="G137" s="28"/>
      <c r="H137" s="28"/>
      <c r="I137" s="28"/>
      <c r="K137" s="28"/>
      <c r="L137" s="28"/>
      <c r="M137" s="28"/>
      <c r="N137" s="28"/>
      <c r="O137" s="58"/>
    </row>
    <row r="138" spans="1:15" ht="12.75">
      <c r="A138" s="28"/>
      <c r="B138" s="345"/>
      <c r="C138" s="28"/>
      <c r="D138" s="28"/>
      <c r="E138" s="28"/>
      <c r="F138" s="28"/>
      <c r="G138" s="28"/>
      <c r="H138" s="28"/>
      <c r="I138" s="28"/>
      <c r="K138" s="28"/>
      <c r="L138" s="28"/>
      <c r="M138" s="28"/>
      <c r="N138" s="28"/>
      <c r="O138" s="58"/>
    </row>
    <row r="139" spans="1:15" ht="12.75">
      <c r="A139" s="28"/>
      <c r="B139" s="345"/>
      <c r="C139" s="28"/>
      <c r="D139" s="28"/>
      <c r="E139" s="28"/>
      <c r="F139" s="28"/>
      <c r="G139" s="28"/>
      <c r="H139" s="28"/>
      <c r="I139" s="28"/>
      <c r="K139" s="28"/>
      <c r="L139" s="28"/>
      <c r="M139" s="28"/>
      <c r="N139" s="28"/>
      <c r="O139" s="58"/>
    </row>
    <row r="140" spans="1:15" ht="12.75">
      <c r="A140" s="28"/>
      <c r="B140" s="345"/>
      <c r="C140" s="28"/>
      <c r="D140" s="28"/>
      <c r="E140" s="28"/>
      <c r="F140" s="28"/>
      <c r="G140" s="28"/>
      <c r="H140" s="28"/>
      <c r="I140" s="28"/>
      <c r="K140" s="28"/>
      <c r="L140" s="28"/>
      <c r="M140" s="28"/>
      <c r="N140" s="28"/>
      <c r="O140" s="58"/>
    </row>
    <row r="141" spans="1:15" ht="12.75">
      <c r="A141" s="28"/>
      <c r="B141" s="345"/>
      <c r="C141" s="28"/>
      <c r="D141" s="28"/>
      <c r="E141" s="28"/>
      <c r="F141" s="28"/>
      <c r="G141" s="28"/>
      <c r="H141" s="28"/>
      <c r="I141" s="28"/>
      <c r="K141" s="28"/>
      <c r="L141" s="28"/>
      <c r="M141" s="28"/>
      <c r="N141" s="28"/>
      <c r="O141" s="58"/>
    </row>
    <row r="142" spans="1:15" ht="12.75">
      <c r="A142" s="28"/>
      <c r="B142" s="345"/>
      <c r="C142" s="28"/>
      <c r="D142" s="28"/>
      <c r="E142" s="28"/>
      <c r="F142" s="28"/>
      <c r="G142" s="28"/>
      <c r="H142" s="28"/>
      <c r="I142" s="28"/>
      <c r="K142" s="28"/>
      <c r="L142" s="28"/>
      <c r="M142" s="28"/>
      <c r="N142" s="28"/>
      <c r="O142" s="58"/>
    </row>
    <row r="143" spans="1:15" ht="12.75">
      <c r="A143" s="28"/>
      <c r="B143" s="345"/>
      <c r="C143" s="28"/>
      <c r="D143" s="28"/>
      <c r="E143" s="28"/>
      <c r="F143" s="28"/>
      <c r="G143" s="28"/>
      <c r="H143" s="28"/>
      <c r="I143" s="28"/>
      <c r="K143" s="28"/>
      <c r="L143" s="28"/>
      <c r="M143" s="28"/>
      <c r="N143" s="28"/>
      <c r="O143" s="58"/>
    </row>
    <row r="144" spans="1:15" ht="12.75">
      <c r="A144" s="28"/>
      <c r="B144" s="345"/>
      <c r="C144" s="28"/>
      <c r="D144" s="28"/>
      <c r="E144" s="28"/>
      <c r="F144" s="28"/>
      <c r="G144" s="28"/>
      <c r="H144" s="28"/>
      <c r="I144" s="28"/>
      <c r="K144" s="28"/>
      <c r="L144" s="28"/>
      <c r="M144" s="28"/>
      <c r="N144" s="28"/>
      <c r="O144" s="58"/>
    </row>
    <row r="145" spans="1:15" ht="12.75">
      <c r="A145" s="28"/>
      <c r="B145" s="345"/>
      <c r="C145" s="28"/>
      <c r="D145" s="28"/>
      <c r="E145" s="28"/>
      <c r="F145" s="28"/>
      <c r="G145" s="28"/>
      <c r="H145" s="28"/>
      <c r="I145" s="28"/>
      <c r="K145" s="28"/>
      <c r="L145" s="28"/>
      <c r="M145" s="28"/>
      <c r="N145" s="28"/>
      <c r="O145" s="58"/>
    </row>
    <row r="146" spans="1:15" ht="12.75">
      <c r="A146" s="28"/>
      <c r="B146" s="345"/>
      <c r="C146" s="28"/>
      <c r="D146" s="28"/>
      <c r="E146" s="28"/>
      <c r="F146" s="28"/>
      <c r="G146" s="28"/>
      <c r="H146" s="28"/>
      <c r="I146" s="28"/>
      <c r="K146" s="28"/>
      <c r="L146" s="28"/>
      <c r="M146" s="28"/>
      <c r="N146" s="28"/>
      <c r="O146" s="58"/>
    </row>
    <row r="147" spans="1:15" ht="12.75">
      <c r="A147" s="28"/>
      <c r="B147" s="345"/>
      <c r="C147" s="28"/>
      <c r="D147" s="28"/>
      <c r="E147" s="28"/>
      <c r="F147" s="28"/>
      <c r="G147" s="28"/>
      <c r="H147" s="28"/>
      <c r="I147" s="28"/>
      <c r="K147" s="28"/>
      <c r="L147" s="28"/>
      <c r="M147" s="28"/>
      <c r="N147" s="28"/>
      <c r="O147" s="58"/>
    </row>
    <row r="148" spans="1:15" ht="12.75">
      <c r="A148" s="28"/>
      <c r="B148" s="345"/>
      <c r="C148" s="28"/>
      <c r="D148" s="28"/>
      <c r="E148" s="28"/>
      <c r="F148" s="28"/>
      <c r="G148" s="28"/>
      <c r="H148" s="28"/>
      <c r="I148" s="28"/>
      <c r="K148" s="28"/>
      <c r="L148" s="28"/>
      <c r="M148" s="28"/>
      <c r="N148" s="28"/>
      <c r="O148" s="58"/>
    </row>
    <row r="149" spans="1:15" ht="12.75">
      <c r="A149" s="28"/>
      <c r="B149" s="345"/>
      <c r="C149" s="28"/>
      <c r="D149" s="28"/>
      <c r="E149" s="28"/>
      <c r="F149" s="28"/>
      <c r="G149" s="28"/>
      <c r="H149" s="28"/>
      <c r="I149" s="28"/>
      <c r="K149" s="28"/>
      <c r="L149" s="28"/>
      <c r="M149" s="28"/>
      <c r="N149" s="28"/>
      <c r="O149" s="58"/>
    </row>
    <row r="150" spans="1:15" ht="12.75">
      <c r="A150" s="28"/>
      <c r="B150" s="345"/>
      <c r="C150" s="28"/>
      <c r="D150" s="28"/>
      <c r="E150" s="28"/>
      <c r="F150" s="28"/>
      <c r="G150" s="28"/>
      <c r="H150" s="28"/>
      <c r="I150" s="28"/>
      <c r="K150" s="28"/>
      <c r="L150" s="28"/>
      <c r="M150" s="28"/>
      <c r="N150" s="28"/>
      <c r="O150" s="58"/>
    </row>
    <row r="151" spans="1:15" ht="12.75">
      <c r="A151" s="28"/>
      <c r="B151" s="345"/>
      <c r="C151" s="28"/>
      <c r="D151" s="28"/>
      <c r="E151" s="28"/>
      <c r="F151" s="28"/>
      <c r="G151" s="28"/>
      <c r="H151" s="28"/>
      <c r="I151" s="28"/>
      <c r="K151" s="28"/>
      <c r="L151" s="28"/>
      <c r="M151" s="28"/>
      <c r="N151" s="28"/>
      <c r="O151" s="58"/>
    </row>
    <row r="152" spans="1:15" ht="12.75">
      <c r="A152" s="28"/>
      <c r="B152" s="345"/>
      <c r="C152" s="28"/>
      <c r="D152" s="28"/>
      <c r="E152" s="28"/>
      <c r="F152" s="28"/>
      <c r="G152" s="28"/>
      <c r="H152" s="28"/>
      <c r="I152" s="28"/>
      <c r="K152" s="28"/>
      <c r="L152" s="28"/>
      <c r="M152" s="28"/>
      <c r="N152" s="28"/>
      <c r="O152" s="58"/>
    </row>
    <row r="153" spans="1:15" ht="12.75">
      <c r="A153" s="28"/>
      <c r="B153" s="345"/>
      <c r="C153" s="28"/>
      <c r="D153" s="28"/>
      <c r="E153" s="28"/>
      <c r="F153" s="28"/>
      <c r="G153" s="28"/>
      <c r="H153" s="28"/>
      <c r="I153" s="28"/>
      <c r="K153" s="28"/>
      <c r="L153" s="28"/>
      <c r="M153" s="28"/>
      <c r="N153" s="28"/>
      <c r="O153" s="58"/>
    </row>
    <row r="154" spans="1:15" ht="12.75">
      <c r="A154" s="28"/>
      <c r="B154" s="345"/>
      <c r="C154" s="28"/>
      <c r="D154" s="28"/>
      <c r="E154" s="28"/>
      <c r="F154" s="28"/>
      <c r="G154" s="28"/>
      <c r="H154" s="28"/>
      <c r="I154" s="28"/>
      <c r="K154" s="28"/>
      <c r="L154" s="28"/>
      <c r="M154" s="28"/>
      <c r="N154" s="28"/>
      <c r="O154" s="58"/>
    </row>
    <row r="155" spans="1:15" ht="12.75">
      <c r="A155" s="28"/>
      <c r="B155" s="345"/>
      <c r="C155" s="28"/>
      <c r="D155" s="28"/>
      <c r="E155" s="28"/>
      <c r="F155" s="28"/>
      <c r="G155" s="28"/>
      <c r="H155" s="28"/>
      <c r="I155" s="28"/>
      <c r="K155" s="28"/>
      <c r="L155" s="28"/>
      <c r="M155" s="28"/>
      <c r="N155" s="28"/>
      <c r="O155" s="58"/>
    </row>
    <row r="156" spans="1:15" ht="12.75">
      <c r="A156" s="28"/>
      <c r="B156" s="345"/>
      <c r="C156" s="28"/>
      <c r="D156" s="28"/>
      <c r="E156" s="28"/>
      <c r="F156" s="28"/>
      <c r="G156" s="28"/>
      <c r="H156" s="28"/>
      <c r="I156" s="28"/>
      <c r="K156" s="28"/>
      <c r="L156" s="28"/>
      <c r="M156" s="28"/>
      <c r="N156" s="28"/>
      <c r="O156" s="58"/>
    </row>
    <row r="157" spans="1:15" ht="12.75">
      <c r="A157" s="28"/>
      <c r="B157" s="345"/>
      <c r="C157" s="28"/>
      <c r="D157" s="28"/>
      <c r="E157" s="28"/>
      <c r="F157" s="28"/>
      <c r="G157" s="28"/>
      <c r="H157" s="28"/>
      <c r="I157" s="28"/>
      <c r="K157" s="28"/>
      <c r="L157" s="28"/>
      <c r="M157" s="28"/>
      <c r="N157" s="28"/>
      <c r="O157" s="58"/>
    </row>
    <row r="158" spans="1:15" ht="12.75">
      <c r="A158" s="28"/>
      <c r="B158" s="345"/>
      <c r="C158" s="28"/>
      <c r="D158" s="28"/>
      <c r="E158" s="28"/>
      <c r="F158" s="28"/>
      <c r="G158" s="28"/>
      <c r="H158" s="28"/>
      <c r="I158" s="28"/>
      <c r="K158" s="28"/>
      <c r="L158" s="28"/>
      <c r="M158" s="28"/>
      <c r="N158" s="28"/>
      <c r="O158" s="58"/>
    </row>
    <row r="159" spans="1:15" ht="12.75">
      <c r="A159" s="28"/>
      <c r="B159" s="345"/>
      <c r="C159" s="28"/>
      <c r="D159" s="28"/>
      <c r="E159" s="28"/>
      <c r="F159" s="28"/>
      <c r="G159" s="28"/>
      <c r="H159" s="28"/>
      <c r="I159" s="28"/>
      <c r="K159" s="28"/>
      <c r="L159" s="28"/>
      <c r="M159" s="28"/>
      <c r="N159" s="28"/>
      <c r="O159" s="58"/>
    </row>
    <row r="160" spans="1:15" ht="12.75">
      <c r="A160" s="28"/>
      <c r="B160" s="345"/>
      <c r="C160" s="28"/>
      <c r="D160" s="28"/>
      <c r="E160" s="28"/>
      <c r="F160" s="28"/>
      <c r="G160" s="28"/>
      <c r="H160" s="28"/>
      <c r="I160" s="28"/>
      <c r="K160" s="28"/>
      <c r="L160" s="28"/>
      <c r="M160" s="28"/>
      <c r="N160" s="28"/>
      <c r="O160" s="58"/>
    </row>
    <row r="161" spans="1:15" ht="12.75">
      <c r="A161" s="28"/>
      <c r="B161" s="345"/>
      <c r="C161" s="28"/>
      <c r="D161" s="28"/>
      <c r="E161" s="28"/>
      <c r="F161" s="28"/>
      <c r="G161" s="28"/>
      <c r="H161" s="28"/>
      <c r="I161" s="28"/>
      <c r="K161" s="28"/>
      <c r="L161" s="28"/>
      <c r="M161" s="28"/>
      <c r="N161" s="28"/>
      <c r="O161" s="58"/>
    </row>
    <row r="162" spans="1:15" ht="12.75">
      <c r="A162" s="28"/>
      <c r="B162" s="345"/>
      <c r="C162" s="28"/>
      <c r="D162" s="28"/>
      <c r="E162" s="28"/>
      <c r="F162" s="28"/>
      <c r="G162" s="28"/>
      <c r="H162" s="28"/>
      <c r="I162" s="28"/>
      <c r="K162" s="28"/>
      <c r="L162" s="28"/>
      <c r="M162" s="28"/>
      <c r="N162" s="28"/>
      <c r="O162" s="58"/>
    </row>
    <row r="163" spans="1:15" ht="12.75">
      <c r="A163" s="28"/>
      <c r="B163" s="345"/>
      <c r="C163" s="28"/>
      <c r="D163" s="28"/>
      <c r="E163" s="28"/>
      <c r="F163" s="28"/>
      <c r="G163" s="28"/>
      <c r="H163" s="28"/>
      <c r="I163" s="28"/>
      <c r="K163" s="28"/>
      <c r="L163" s="28"/>
      <c r="M163" s="28"/>
      <c r="N163" s="28"/>
      <c r="O163" s="58"/>
    </row>
    <row r="164" spans="1:15" ht="12.75">
      <c r="A164" s="28"/>
      <c r="B164" s="345"/>
      <c r="C164" s="28"/>
      <c r="D164" s="28"/>
      <c r="E164" s="28"/>
      <c r="F164" s="28"/>
      <c r="G164" s="28"/>
      <c r="H164" s="28"/>
      <c r="I164" s="28"/>
      <c r="K164" s="28"/>
      <c r="L164" s="28"/>
      <c r="M164" s="28"/>
      <c r="N164" s="28"/>
      <c r="O164" s="58"/>
    </row>
    <row r="165" spans="1:15" ht="12.75">
      <c r="A165" s="28"/>
      <c r="B165" s="345"/>
      <c r="C165" s="28"/>
      <c r="D165" s="28"/>
      <c r="E165" s="28"/>
      <c r="F165" s="28"/>
      <c r="G165" s="28"/>
      <c r="H165" s="28"/>
      <c r="I165" s="28"/>
      <c r="K165" s="28"/>
      <c r="L165" s="28"/>
      <c r="M165" s="28"/>
      <c r="N165" s="28"/>
      <c r="O165" s="58"/>
    </row>
    <row r="166" spans="1:15" ht="12.75">
      <c r="A166" s="28"/>
      <c r="B166" s="345"/>
      <c r="C166" s="28"/>
      <c r="D166" s="28"/>
      <c r="E166" s="28"/>
      <c r="F166" s="28"/>
      <c r="G166" s="28"/>
      <c r="H166" s="28"/>
      <c r="I166" s="28"/>
      <c r="K166" s="28"/>
      <c r="L166" s="28"/>
      <c r="M166" s="28"/>
      <c r="N166" s="28"/>
      <c r="O166" s="58"/>
    </row>
    <row r="167" spans="1:15" ht="12.75">
      <c r="A167" s="28"/>
      <c r="B167" s="345"/>
      <c r="C167" s="28"/>
      <c r="D167" s="28"/>
      <c r="E167" s="28"/>
      <c r="F167" s="28"/>
      <c r="G167" s="28"/>
      <c r="H167" s="28"/>
      <c r="I167" s="28"/>
      <c r="K167" s="28"/>
      <c r="L167" s="28"/>
      <c r="M167" s="28"/>
      <c r="N167" s="28"/>
      <c r="O167" s="58"/>
    </row>
    <row r="168" spans="1:15" ht="12.75">
      <c r="A168" s="28"/>
      <c r="B168" s="345"/>
      <c r="C168" s="28"/>
      <c r="D168" s="28"/>
      <c r="E168" s="28"/>
      <c r="F168" s="28"/>
      <c r="G168" s="28"/>
      <c r="H168" s="28"/>
      <c r="I168" s="28"/>
      <c r="K168" s="28"/>
      <c r="L168" s="28"/>
      <c r="M168" s="28"/>
      <c r="N168" s="28"/>
      <c r="O168" s="58"/>
    </row>
    <row r="169" spans="1:15" ht="12.75">
      <c r="A169" s="28"/>
      <c r="B169" s="345"/>
      <c r="C169" s="28"/>
      <c r="D169" s="28"/>
      <c r="E169" s="28"/>
      <c r="F169" s="28"/>
      <c r="G169" s="28"/>
      <c r="H169" s="28"/>
      <c r="I169" s="28"/>
      <c r="K169" s="28"/>
      <c r="L169" s="28"/>
      <c r="M169" s="28"/>
      <c r="N169" s="28"/>
      <c r="O169" s="58"/>
    </row>
    <row r="170" spans="1:15" ht="12.75">
      <c r="A170" s="28"/>
      <c r="B170" s="345"/>
      <c r="C170" s="28"/>
      <c r="D170" s="28"/>
      <c r="E170" s="28"/>
      <c r="F170" s="28"/>
      <c r="G170" s="28"/>
      <c r="H170" s="28"/>
      <c r="I170" s="28"/>
      <c r="K170" s="28"/>
      <c r="L170" s="28"/>
      <c r="M170" s="28"/>
      <c r="N170" s="28"/>
      <c r="O170" s="58"/>
    </row>
    <row r="171" spans="1:15" ht="12.75">
      <c r="A171" s="28"/>
      <c r="B171" s="345"/>
      <c r="C171" s="28"/>
      <c r="D171" s="28"/>
      <c r="E171" s="28"/>
      <c r="F171" s="28"/>
      <c r="G171" s="28"/>
      <c r="H171" s="28"/>
      <c r="I171" s="28"/>
      <c r="K171" s="28"/>
      <c r="L171" s="28"/>
      <c r="M171" s="28"/>
      <c r="N171" s="28"/>
      <c r="O171" s="58"/>
    </row>
    <row r="172" spans="1:15" ht="12.75">
      <c r="A172" s="28"/>
      <c r="B172" s="345"/>
      <c r="C172" s="28"/>
      <c r="D172" s="28"/>
      <c r="E172" s="28"/>
      <c r="F172" s="28"/>
      <c r="G172" s="28"/>
      <c r="H172" s="28"/>
      <c r="I172" s="28"/>
      <c r="K172" s="28"/>
      <c r="L172" s="28"/>
      <c r="M172" s="28"/>
      <c r="N172" s="28"/>
      <c r="O172" s="58"/>
    </row>
    <row r="173" spans="1:15" ht="12.75">
      <c r="A173" s="28"/>
      <c r="B173" s="345"/>
      <c r="C173" s="28"/>
      <c r="D173" s="28"/>
      <c r="E173" s="28"/>
      <c r="F173" s="28"/>
      <c r="G173" s="28"/>
      <c r="H173" s="28"/>
      <c r="I173" s="28"/>
      <c r="K173" s="28"/>
      <c r="L173" s="28"/>
      <c r="M173" s="28"/>
      <c r="N173" s="28"/>
      <c r="O173" s="58"/>
    </row>
    <row r="174" spans="1:15" ht="12.75">
      <c r="A174" s="28"/>
      <c r="B174" s="345"/>
      <c r="C174" s="28"/>
      <c r="D174" s="28"/>
      <c r="E174" s="28"/>
      <c r="F174" s="28"/>
      <c r="G174" s="28"/>
      <c r="H174" s="28"/>
      <c r="I174" s="28"/>
      <c r="K174" s="28"/>
      <c r="L174" s="28"/>
      <c r="M174" s="28"/>
      <c r="N174" s="28"/>
      <c r="O174" s="58"/>
    </row>
    <row r="175" spans="1:15" ht="12.75">
      <c r="A175" s="28"/>
      <c r="B175" s="345"/>
      <c r="C175" s="28"/>
      <c r="D175" s="28"/>
      <c r="E175" s="28"/>
      <c r="F175" s="28"/>
      <c r="G175" s="28"/>
      <c r="H175" s="28"/>
      <c r="I175" s="28"/>
      <c r="K175" s="28"/>
      <c r="L175" s="28"/>
      <c r="M175" s="28"/>
      <c r="N175" s="28"/>
      <c r="O175" s="58"/>
    </row>
    <row r="176" spans="1:15" ht="12.75">
      <c r="A176" s="28"/>
      <c r="B176" s="345"/>
      <c r="C176" s="28"/>
      <c r="D176" s="28"/>
      <c r="E176" s="28"/>
      <c r="F176" s="28"/>
      <c r="G176" s="28"/>
      <c r="H176" s="28"/>
      <c r="I176" s="28"/>
      <c r="K176" s="28"/>
      <c r="L176" s="28"/>
      <c r="M176" s="28"/>
      <c r="N176" s="28"/>
      <c r="O176" s="58"/>
    </row>
    <row r="177" spans="1:15" ht="12.75">
      <c r="A177" s="28"/>
      <c r="B177" s="345"/>
      <c r="C177" s="28"/>
      <c r="D177" s="28"/>
      <c r="E177" s="28"/>
      <c r="F177" s="28"/>
      <c r="G177" s="28"/>
      <c r="H177" s="28"/>
      <c r="I177" s="28"/>
      <c r="K177" s="28"/>
      <c r="L177" s="28"/>
      <c r="M177" s="28"/>
      <c r="N177" s="28"/>
      <c r="O177" s="58"/>
    </row>
    <row r="178" spans="1:15" ht="12.75">
      <c r="A178" s="28"/>
      <c r="B178" s="345"/>
      <c r="C178" s="28"/>
      <c r="D178" s="28"/>
      <c r="E178" s="28"/>
      <c r="F178" s="28"/>
      <c r="G178" s="28"/>
      <c r="H178" s="28"/>
      <c r="I178" s="28"/>
      <c r="K178" s="28"/>
      <c r="L178" s="28"/>
      <c r="M178" s="28"/>
      <c r="N178" s="28"/>
      <c r="O178" s="58"/>
    </row>
    <row r="179" spans="1:15" ht="12.75">
      <c r="A179" s="28"/>
      <c r="B179" s="345"/>
      <c r="C179" s="28"/>
      <c r="D179" s="28"/>
      <c r="E179" s="28"/>
      <c r="F179" s="28"/>
      <c r="G179" s="28"/>
      <c r="H179" s="28"/>
      <c r="I179" s="28"/>
      <c r="K179" s="28"/>
      <c r="L179" s="28"/>
      <c r="M179" s="28"/>
      <c r="N179" s="28"/>
      <c r="O179" s="58"/>
    </row>
    <row r="180" spans="1:15" ht="12.75">
      <c r="A180" s="28"/>
      <c r="B180" s="345"/>
      <c r="C180" s="28"/>
      <c r="D180" s="28"/>
      <c r="E180" s="28"/>
      <c r="F180" s="28"/>
      <c r="G180" s="28"/>
      <c r="H180" s="28"/>
      <c r="I180" s="28"/>
      <c r="K180" s="28"/>
      <c r="L180" s="28"/>
      <c r="M180" s="28"/>
      <c r="N180" s="28"/>
      <c r="O180" s="58"/>
    </row>
    <row r="181" spans="1:15" ht="12.75">
      <c r="A181" s="28"/>
      <c r="B181" s="345"/>
      <c r="C181" s="28"/>
      <c r="D181" s="28"/>
      <c r="E181" s="28"/>
      <c r="F181" s="28"/>
      <c r="G181" s="28"/>
      <c r="H181" s="28"/>
      <c r="I181" s="28"/>
      <c r="K181" s="28"/>
      <c r="L181" s="28"/>
      <c r="M181" s="28"/>
      <c r="N181" s="28"/>
      <c r="O181" s="58"/>
    </row>
    <row r="182" spans="1:15" ht="12.75">
      <c r="A182" s="28"/>
      <c r="B182" s="345"/>
      <c r="C182" s="28"/>
      <c r="D182" s="28"/>
      <c r="E182" s="28"/>
      <c r="F182" s="28"/>
      <c r="G182" s="28"/>
      <c r="H182" s="28"/>
      <c r="I182" s="28"/>
      <c r="K182" s="28"/>
      <c r="L182" s="28"/>
      <c r="M182" s="28"/>
      <c r="N182" s="28"/>
      <c r="O182" s="58"/>
    </row>
    <row r="183" spans="1:15" ht="12.75">
      <c r="A183" s="28"/>
      <c r="B183" s="345"/>
      <c r="C183" s="28"/>
      <c r="D183" s="28"/>
      <c r="E183" s="28"/>
      <c r="F183" s="28"/>
      <c r="G183" s="28"/>
      <c r="H183" s="28"/>
      <c r="I183" s="28"/>
      <c r="K183" s="28"/>
      <c r="L183" s="28"/>
      <c r="M183" s="28"/>
      <c r="N183" s="28"/>
      <c r="O183" s="58"/>
    </row>
    <row r="184" spans="1:15" ht="12.75">
      <c r="A184" s="28"/>
      <c r="B184" s="345"/>
      <c r="C184" s="28"/>
      <c r="D184" s="28"/>
      <c r="E184" s="28"/>
      <c r="F184" s="28"/>
      <c r="G184" s="28"/>
      <c r="H184" s="28"/>
      <c r="I184" s="28"/>
      <c r="K184" s="28"/>
      <c r="L184" s="28"/>
      <c r="M184" s="28"/>
      <c r="N184" s="28"/>
      <c r="O184" s="58"/>
    </row>
    <row r="185" spans="1:15" ht="12.75">
      <c r="A185" s="28"/>
      <c r="B185" s="345"/>
      <c r="C185" s="28"/>
      <c r="D185" s="28"/>
      <c r="E185" s="28"/>
      <c r="F185" s="28"/>
      <c r="G185" s="28"/>
      <c r="H185" s="28"/>
      <c r="I185" s="28"/>
      <c r="K185" s="28"/>
      <c r="L185" s="28"/>
      <c r="M185" s="28"/>
      <c r="N185" s="28"/>
      <c r="O185" s="58"/>
    </row>
    <row r="186" spans="1:15" ht="12.75">
      <c r="A186" s="28"/>
      <c r="B186" s="345"/>
      <c r="C186" s="28"/>
      <c r="D186" s="28"/>
      <c r="E186" s="28"/>
      <c r="F186" s="28"/>
      <c r="G186" s="28"/>
      <c r="H186" s="28"/>
      <c r="I186" s="28"/>
      <c r="K186" s="28"/>
      <c r="L186" s="28"/>
      <c r="M186" s="28"/>
      <c r="N186" s="28"/>
      <c r="O186" s="58"/>
    </row>
    <row r="187" spans="1:15" ht="12.75">
      <c r="A187" s="28"/>
      <c r="B187" s="345"/>
      <c r="C187" s="28"/>
      <c r="D187" s="28"/>
      <c r="E187" s="28"/>
      <c r="F187" s="28"/>
      <c r="G187" s="28"/>
      <c r="H187" s="28"/>
      <c r="I187" s="28"/>
      <c r="K187" s="28"/>
      <c r="L187" s="28"/>
      <c r="M187" s="28"/>
      <c r="N187" s="28"/>
      <c r="O187" s="58"/>
    </row>
    <row r="188" spans="1:15" ht="12.75">
      <c r="A188" s="28"/>
      <c r="B188" s="345"/>
      <c r="C188" s="28"/>
      <c r="D188" s="28"/>
      <c r="E188" s="28"/>
      <c r="F188" s="28"/>
      <c r="G188" s="28"/>
      <c r="H188" s="28"/>
      <c r="I188" s="28"/>
      <c r="K188" s="28"/>
      <c r="L188" s="28"/>
      <c r="M188" s="28"/>
      <c r="N188" s="28"/>
      <c r="O188" s="58"/>
    </row>
    <row r="189" spans="1:15" ht="12.75">
      <c r="A189" s="28"/>
      <c r="B189" s="345"/>
      <c r="C189" s="28"/>
      <c r="D189" s="28"/>
      <c r="E189" s="28"/>
      <c r="F189" s="28"/>
      <c r="G189" s="28"/>
      <c r="H189" s="28"/>
      <c r="I189" s="28"/>
      <c r="K189" s="28"/>
      <c r="L189" s="28"/>
      <c r="M189" s="28"/>
      <c r="N189" s="28"/>
      <c r="O189" s="58"/>
    </row>
    <row r="190" spans="1:15" ht="12.75">
      <c r="A190" s="28"/>
      <c r="B190" s="345"/>
      <c r="C190" s="28"/>
      <c r="D190" s="28"/>
      <c r="E190" s="28"/>
      <c r="F190" s="28"/>
      <c r="G190" s="28"/>
      <c r="H190" s="28"/>
      <c r="I190" s="28"/>
      <c r="K190" s="28"/>
      <c r="L190" s="28"/>
      <c r="M190" s="28"/>
      <c r="N190" s="28"/>
      <c r="O190" s="58"/>
    </row>
    <row r="191" spans="1:15" ht="12.75">
      <c r="A191" s="28"/>
      <c r="B191" s="345"/>
      <c r="C191" s="28"/>
      <c r="D191" s="28"/>
      <c r="E191" s="28"/>
      <c r="F191" s="28"/>
      <c r="G191" s="28"/>
      <c r="H191" s="28"/>
      <c r="I191" s="28"/>
      <c r="K191" s="28"/>
      <c r="L191" s="28"/>
      <c r="M191" s="28"/>
      <c r="N191" s="28"/>
      <c r="O191" s="58"/>
    </row>
    <row r="192" spans="1:15" ht="12.75">
      <c r="A192" s="28"/>
      <c r="B192" s="345"/>
      <c r="C192" s="28"/>
      <c r="D192" s="28"/>
      <c r="E192" s="28"/>
      <c r="F192" s="28"/>
      <c r="G192" s="28"/>
      <c r="H192" s="28"/>
      <c r="I192" s="28"/>
      <c r="K192" s="28"/>
      <c r="L192" s="28"/>
      <c r="M192" s="28"/>
      <c r="N192" s="28"/>
      <c r="O192" s="58"/>
    </row>
    <row r="193" spans="1:15" ht="12.75">
      <c r="A193" s="28"/>
      <c r="B193" s="345"/>
      <c r="C193" s="28"/>
      <c r="D193" s="28"/>
      <c r="E193" s="28"/>
      <c r="F193" s="28"/>
      <c r="G193" s="28"/>
      <c r="H193" s="28"/>
      <c r="I193" s="28"/>
      <c r="K193" s="28"/>
      <c r="L193" s="28"/>
      <c r="M193" s="28"/>
      <c r="N193" s="28"/>
      <c r="O193" s="58"/>
    </row>
    <row r="194" spans="1:15" ht="12.75">
      <c r="A194" s="28"/>
      <c r="B194" s="345"/>
      <c r="C194" s="28"/>
      <c r="D194" s="28"/>
      <c r="E194" s="28"/>
      <c r="F194" s="28"/>
      <c r="G194" s="28"/>
      <c r="H194" s="28"/>
      <c r="I194" s="28"/>
      <c r="K194" s="28"/>
      <c r="L194" s="28"/>
      <c r="M194" s="28"/>
      <c r="N194" s="28"/>
      <c r="O194" s="58"/>
    </row>
    <row r="195" spans="1:15" ht="12.75">
      <c r="A195" s="28"/>
      <c r="B195" s="345"/>
      <c r="C195" s="28"/>
      <c r="D195" s="28"/>
      <c r="E195" s="28"/>
      <c r="F195" s="28"/>
      <c r="G195" s="28"/>
      <c r="H195" s="28"/>
      <c r="I195" s="28"/>
      <c r="K195" s="28"/>
      <c r="L195" s="28"/>
      <c r="M195" s="28"/>
      <c r="N195" s="28"/>
      <c r="O195" s="58"/>
    </row>
    <row r="196" spans="1:15" ht="12.75">
      <c r="A196" s="28"/>
      <c r="B196" s="345"/>
      <c r="C196" s="28"/>
      <c r="D196" s="28"/>
      <c r="E196" s="28"/>
      <c r="F196" s="28"/>
      <c r="G196" s="28"/>
      <c r="H196" s="28"/>
      <c r="I196" s="28"/>
      <c r="K196" s="28"/>
      <c r="L196" s="28"/>
      <c r="M196" s="28"/>
      <c r="N196" s="28"/>
      <c r="O196" s="58"/>
    </row>
    <row r="197" spans="1:15" ht="12.75">
      <c r="A197" s="28"/>
      <c r="B197" s="345"/>
      <c r="C197" s="28"/>
      <c r="D197" s="28"/>
      <c r="E197" s="28"/>
      <c r="F197" s="28"/>
      <c r="G197" s="28"/>
      <c r="H197" s="28"/>
      <c r="I197" s="28"/>
      <c r="K197" s="28"/>
      <c r="L197" s="28"/>
      <c r="M197" s="28"/>
      <c r="N197" s="28"/>
      <c r="O197" s="58"/>
    </row>
    <row r="198" spans="1:15" ht="12.75">
      <c r="A198" s="28"/>
      <c r="B198" s="345"/>
      <c r="C198" s="28"/>
      <c r="D198" s="28"/>
      <c r="E198" s="28"/>
      <c r="F198" s="28"/>
      <c r="G198" s="28"/>
      <c r="H198" s="28"/>
      <c r="I198" s="28"/>
      <c r="K198" s="28"/>
      <c r="L198" s="28"/>
      <c r="M198" s="28"/>
      <c r="N198" s="28"/>
      <c r="O198" s="58"/>
    </row>
    <row r="199" spans="1:15" ht="12.75">
      <c r="A199" s="28"/>
      <c r="B199" s="345"/>
      <c r="C199" s="28"/>
      <c r="D199" s="28"/>
      <c r="E199" s="28"/>
      <c r="F199" s="28"/>
      <c r="G199" s="28"/>
      <c r="H199" s="28"/>
      <c r="I199" s="28"/>
      <c r="K199" s="28"/>
      <c r="L199" s="28"/>
      <c r="M199" s="28"/>
      <c r="N199" s="28"/>
      <c r="O199" s="58"/>
    </row>
    <row r="200" spans="1:15" ht="12.75">
      <c r="A200" s="28"/>
      <c r="B200" s="345"/>
      <c r="C200" s="28"/>
      <c r="D200" s="28"/>
      <c r="E200" s="28"/>
      <c r="F200" s="28"/>
      <c r="G200" s="28"/>
      <c r="H200" s="28"/>
      <c r="I200" s="28"/>
      <c r="K200" s="28"/>
      <c r="L200" s="28"/>
      <c r="M200" s="28"/>
      <c r="N200" s="28"/>
      <c r="O200" s="58"/>
    </row>
    <row r="201" spans="1:15" ht="12.75">
      <c r="A201" s="28"/>
      <c r="B201" s="345"/>
      <c r="C201" s="28"/>
      <c r="D201" s="28"/>
      <c r="E201" s="28"/>
      <c r="F201" s="28"/>
      <c r="G201" s="28"/>
      <c r="H201" s="28"/>
      <c r="I201" s="28"/>
      <c r="K201" s="28"/>
      <c r="L201" s="28"/>
      <c r="M201" s="28"/>
      <c r="N201" s="28"/>
      <c r="O201" s="58"/>
    </row>
    <row r="202" spans="1:15" ht="12.75">
      <c r="A202" s="28"/>
      <c r="B202" s="345"/>
      <c r="C202" s="28"/>
      <c r="D202" s="28"/>
      <c r="E202" s="28"/>
      <c r="F202" s="28"/>
      <c r="G202" s="28"/>
      <c r="H202" s="28"/>
      <c r="I202" s="28"/>
      <c r="K202" s="28"/>
      <c r="L202" s="28"/>
      <c r="M202" s="28"/>
      <c r="N202" s="28"/>
      <c r="O202" s="58"/>
    </row>
    <row r="203" spans="1:15" ht="12.75">
      <c r="A203" s="28"/>
      <c r="B203" s="345"/>
      <c r="C203" s="28"/>
      <c r="D203" s="28"/>
      <c r="E203" s="28"/>
      <c r="F203" s="28"/>
      <c r="G203" s="28"/>
      <c r="H203" s="28"/>
      <c r="I203" s="28"/>
      <c r="K203" s="28"/>
      <c r="L203" s="28"/>
      <c r="M203" s="28"/>
      <c r="N203" s="28"/>
      <c r="O203" s="58"/>
    </row>
    <row r="204" spans="1:15" ht="12.75">
      <c r="A204" s="28"/>
      <c r="B204" s="345"/>
      <c r="C204" s="28"/>
      <c r="D204" s="28"/>
      <c r="E204" s="28"/>
      <c r="F204" s="28"/>
      <c r="G204" s="28"/>
      <c r="H204" s="28"/>
      <c r="I204" s="28"/>
      <c r="K204" s="28"/>
      <c r="L204" s="28"/>
      <c r="M204" s="28"/>
      <c r="N204" s="28"/>
      <c r="O204" s="58"/>
    </row>
    <row r="205" spans="1:15" ht="12.75">
      <c r="A205" s="28"/>
      <c r="B205" s="345"/>
      <c r="C205" s="28"/>
      <c r="D205" s="28"/>
      <c r="E205" s="28"/>
      <c r="F205" s="28"/>
      <c r="G205" s="28"/>
      <c r="H205" s="28"/>
      <c r="I205" s="28"/>
      <c r="K205" s="28"/>
      <c r="L205" s="28"/>
      <c r="M205" s="28"/>
      <c r="N205" s="28"/>
      <c r="O205" s="58"/>
    </row>
    <row r="206" spans="1:15" ht="12.75">
      <c r="A206" s="28"/>
      <c r="B206" s="345"/>
      <c r="C206" s="28"/>
      <c r="D206" s="28"/>
      <c r="E206" s="28"/>
      <c r="F206" s="28"/>
      <c r="G206" s="28"/>
      <c r="H206" s="28"/>
      <c r="I206" s="28"/>
      <c r="K206" s="28"/>
      <c r="L206" s="28"/>
      <c r="M206" s="28"/>
      <c r="N206" s="28"/>
      <c r="O206" s="58"/>
    </row>
    <row r="207" spans="1:15" ht="12.75">
      <c r="A207" s="28"/>
      <c r="B207" s="345"/>
      <c r="C207" s="28"/>
      <c r="D207" s="28"/>
      <c r="E207" s="28"/>
      <c r="F207" s="28"/>
      <c r="G207" s="28"/>
      <c r="H207" s="28"/>
      <c r="I207" s="28"/>
      <c r="K207" s="28"/>
      <c r="L207" s="28"/>
      <c r="M207" s="28"/>
      <c r="N207" s="28"/>
      <c r="O207" s="58"/>
    </row>
    <row r="208" spans="1:15" ht="12.75">
      <c r="A208" s="28"/>
      <c r="B208" s="345"/>
      <c r="C208" s="28"/>
      <c r="D208" s="28"/>
      <c r="E208" s="28"/>
      <c r="F208" s="28"/>
      <c r="G208" s="28"/>
      <c r="H208" s="28"/>
      <c r="I208" s="28"/>
      <c r="K208" s="28"/>
      <c r="L208" s="28"/>
      <c r="M208" s="28"/>
      <c r="N208" s="28"/>
      <c r="O208" s="58"/>
    </row>
    <row r="209" spans="1:15" ht="12.75">
      <c r="A209" s="28"/>
      <c r="B209" s="345"/>
      <c r="C209" s="28"/>
      <c r="D209" s="28"/>
      <c r="E209" s="28"/>
      <c r="F209" s="28"/>
      <c r="G209" s="28"/>
      <c r="H209" s="28"/>
      <c r="I209" s="28"/>
      <c r="K209" s="28"/>
      <c r="L209" s="28"/>
      <c r="M209" s="28"/>
      <c r="N209" s="28"/>
      <c r="O209" s="58"/>
    </row>
    <row r="210" spans="1:15" ht="12.75">
      <c r="A210" s="28"/>
      <c r="B210" s="345"/>
      <c r="C210" s="28"/>
      <c r="D210" s="28"/>
      <c r="E210" s="28"/>
      <c r="F210" s="28"/>
      <c r="G210" s="28"/>
      <c r="H210" s="28"/>
      <c r="I210" s="28"/>
      <c r="K210" s="28"/>
      <c r="L210" s="28"/>
      <c r="M210" s="28"/>
      <c r="N210" s="28"/>
      <c r="O210" s="58"/>
    </row>
    <row r="211" spans="1:15" ht="12.75">
      <c r="A211" s="28"/>
      <c r="B211" s="345"/>
      <c r="C211" s="28"/>
      <c r="D211" s="28"/>
      <c r="E211" s="28"/>
      <c r="F211" s="28"/>
      <c r="G211" s="28"/>
      <c r="H211" s="28"/>
      <c r="I211" s="28"/>
      <c r="K211" s="28"/>
      <c r="L211" s="28"/>
      <c r="M211" s="28"/>
      <c r="N211" s="28"/>
      <c r="O211" s="58"/>
    </row>
    <row r="212" spans="1:15" ht="12.75">
      <c r="A212" s="28"/>
      <c r="B212" s="345"/>
      <c r="C212" s="28"/>
      <c r="D212" s="28"/>
      <c r="E212" s="28"/>
      <c r="F212" s="28"/>
      <c r="G212" s="28"/>
      <c r="H212" s="28"/>
      <c r="I212" s="28"/>
      <c r="K212" s="28"/>
      <c r="L212" s="28"/>
      <c r="M212" s="28"/>
      <c r="N212" s="28"/>
      <c r="O212" s="58"/>
    </row>
    <row r="213" spans="1:15" ht="12.75">
      <c r="A213" s="28"/>
      <c r="B213" s="345"/>
      <c r="C213" s="28"/>
      <c r="D213" s="28"/>
      <c r="E213" s="28"/>
      <c r="F213" s="28"/>
      <c r="G213" s="28"/>
      <c r="H213" s="28"/>
      <c r="I213" s="28"/>
      <c r="K213" s="28"/>
      <c r="L213" s="28"/>
      <c r="M213" s="28"/>
      <c r="N213" s="28"/>
      <c r="O213" s="58"/>
    </row>
    <row r="214" spans="1:15" ht="12.75">
      <c r="A214" s="28"/>
      <c r="B214" s="345"/>
      <c r="C214" s="28"/>
      <c r="D214" s="28"/>
      <c r="E214" s="28"/>
      <c r="F214" s="28"/>
      <c r="G214" s="28"/>
      <c r="H214" s="28"/>
      <c r="I214" s="28"/>
      <c r="K214" s="28"/>
      <c r="L214" s="28"/>
      <c r="M214" s="28"/>
      <c r="N214" s="28"/>
      <c r="O214" s="58"/>
    </row>
    <row r="215" spans="1:15" ht="12.75">
      <c r="A215" s="28"/>
      <c r="B215" s="345"/>
      <c r="C215" s="28"/>
      <c r="D215" s="28"/>
      <c r="E215" s="28"/>
      <c r="F215" s="28"/>
      <c r="G215" s="28"/>
      <c r="H215" s="28"/>
      <c r="I215" s="28"/>
      <c r="K215" s="28"/>
      <c r="L215" s="28"/>
      <c r="M215" s="28"/>
      <c r="N215" s="28"/>
      <c r="O215" s="58"/>
    </row>
    <row r="216" spans="1:15" ht="12.75">
      <c r="A216" s="28"/>
      <c r="B216" s="345"/>
      <c r="C216" s="28"/>
      <c r="D216" s="28"/>
      <c r="E216" s="28"/>
      <c r="F216" s="28"/>
      <c r="G216" s="28"/>
      <c r="H216" s="28"/>
      <c r="I216" s="28"/>
      <c r="K216" s="28"/>
      <c r="L216" s="28"/>
      <c r="M216" s="28"/>
      <c r="N216" s="28"/>
      <c r="O216" s="58"/>
    </row>
    <row r="217" spans="1:15" ht="12.75">
      <c r="A217" s="28"/>
      <c r="B217" s="345"/>
      <c r="C217" s="28"/>
      <c r="D217" s="28"/>
      <c r="E217" s="28"/>
      <c r="F217" s="28"/>
      <c r="G217" s="28"/>
      <c r="H217" s="28"/>
      <c r="I217" s="28"/>
      <c r="K217" s="28"/>
      <c r="L217" s="28"/>
      <c r="M217" s="28"/>
      <c r="N217" s="28"/>
      <c r="O217" s="58"/>
    </row>
    <row r="218" spans="1:15" ht="12.75">
      <c r="A218" s="28"/>
      <c r="B218" s="345"/>
      <c r="C218" s="28"/>
      <c r="D218" s="28"/>
      <c r="E218" s="28"/>
      <c r="F218" s="28"/>
      <c r="G218" s="28"/>
      <c r="H218" s="28"/>
      <c r="I218" s="28"/>
      <c r="K218" s="28"/>
      <c r="L218" s="28"/>
      <c r="M218" s="28"/>
      <c r="N218" s="28"/>
      <c r="O218" s="58"/>
    </row>
    <row r="219" spans="1:15" ht="12.75">
      <c r="A219" s="28"/>
      <c r="B219" s="345"/>
      <c r="C219" s="28"/>
      <c r="D219" s="28"/>
      <c r="E219" s="28"/>
      <c r="F219" s="28"/>
      <c r="G219" s="28"/>
      <c r="H219" s="28"/>
      <c r="I219" s="28"/>
      <c r="K219" s="28"/>
      <c r="L219" s="28"/>
      <c r="M219" s="28"/>
      <c r="N219" s="28"/>
      <c r="O219" s="58"/>
    </row>
    <row r="220" spans="1:15" ht="12.75">
      <c r="A220" s="28"/>
      <c r="B220" s="345"/>
      <c r="C220" s="28"/>
      <c r="D220" s="28"/>
      <c r="E220" s="28"/>
      <c r="F220" s="28"/>
      <c r="G220" s="28"/>
      <c r="H220" s="28"/>
      <c r="I220" s="28"/>
      <c r="K220" s="28"/>
      <c r="L220" s="28"/>
      <c r="M220" s="28"/>
      <c r="N220" s="28"/>
      <c r="O220" s="58"/>
    </row>
    <row r="221" spans="1:15" ht="12.75">
      <c r="A221" s="28"/>
      <c r="B221" s="345"/>
      <c r="C221" s="28"/>
      <c r="D221" s="28"/>
      <c r="E221" s="28"/>
      <c r="F221" s="28"/>
      <c r="G221" s="28"/>
      <c r="H221" s="28"/>
      <c r="I221" s="28"/>
      <c r="K221" s="28"/>
      <c r="L221" s="28"/>
      <c r="M221" s="28"/>
      <c r="N221" s="28"/>
      <c r="O221" s="58"/>
    </row>
    <row r="222" spans="1:15" ht="12.75">
      <c r="A222" s="28"/>
      <c r="B222" s="345"/>
      <c r="C222" s="28"/>
      <c r="D222" s="28"/>
      <c r="E222" s="28"/>
      <c r="F222" s="28"/>
      <c r="G222" s="28"/>
      <c r="H222" s="28"/>
      <c r="I222" s="28"/>
      <c r="K222" s="28"/>
      <c r="L222" s="28"/>
      <c r="M222" s="28"/>
      <c r="N222" s="28"/>
      <c r="O222" s="58"/>
    </row>
    <row r="223" spans="1:15" ht="12.75">
      <c r="A223" s="28"/>
      <c r="B223" s="345"/>
      <c r="C223" s="28"/>
      <c r="D223" s="28"/>
      <c r="E223" s="28"/>
      <c r="F223" s="28"/>
      <c r="G223" s="28"/>
      <c r="H223" s="28"/>
      <c r="I223" s="28"/>
      <c r="K223" s="28"/>
      <c r="L223" s="28"/>
      <c r="M223" s="28"/>
      <c r="N223" s="28"/>
      <c r="O223" s="58"/>
    </row>
    <row r="224" spans="1:15" ht="12.75">
      <c r="A224" s="28"/>
      <c r="B224" s="345"/>
      <c r="C224" s="28"/>
      <c r="D224" s="28"/>
      <c r="E224" s="28"/>
      <c r="F224" s="28"/>
      <c r="G224" s="28"/>
      <c r="H224" s="28"/>
      <c r="I224" s="28"/>
      <c r="K224" s="28"/>
      <c r="L224" s="28"/>
      <c r="M224" s="28"/>
      <c r="N224" s="28"/>
      <c r="O224" s="58"/>
    </row>
    <row r="225" spans="1:15" ht="12.75">
      <c r="A225" s="28"/>
      <c r="B225" s="345"/>
      <c r="C225" s="28"/>
      <c r="D225" s="28"/>
      <c r="E225" s="28"/>
      <c r="F225" s="28"/>
      <c r="G225" s="28"/>
      <c r="H225" s="28"/>
      <c r="I225" s="28"/>
      <c r="K225" s="28"/>
      <c r="L225" s="28"/>
      <c r="M225" s="28"/>
      <c r="N225" s="28"/>
      <c r="O225" s="58"/>
    </row>
    <row r="226" spans="1:15" ht="12.75">
      <c r="A226" s="28"/>
      <c r="B226" s="345"/>
      <c r="C226" s="28"/>
      <c r="D226" s="28"/>
      <c r="E226" s="28"/>
      <c r="F226" s="28"/>
      <c r="G226" s="28"/>
      <c r="H226" s="28"/>
      <c r="I226" s="28"/>
      <c r="K226" s="28"/>
      <c r="L226" s="28"/>
      <c r="M226" s="28"/>
      <c r="N226" s="28"/>
      <c r="O226" s="58"/>
    </row>
    <row r="227" spans="1:15" ht="12.75">
      <c r="A227" s="28"/>
      <c r="B227" s="345"/>
      <c r="C227" s="28"/>
      <c r="D227" s="28"/>
      <c r="E227" s="28"/>
      <c r="F227" s="28"/>
      <c r="G227" s="28"/>
      <c r="H227" s="28"/>
      <c r="I227" s="28"/>
      <c r="K227" s="28"/>
      <c r="L227" s="28"/>
      <c r="M227" s="28"/>
      <c r="N227" s="28"/>
      <c r="O227" s="58"/>
    </row>
    <row r="228" spans="1:15" ht="12.75">
      <c r="A228" s="28"/>
      <c r="B228" s="345"/>
      <c r="C228" s="28"/>
      <c r="D228" s="28"/>
      <c r="E228" s="28"/>
      <c r="F228" s="28"/>
      <c r="G228" s="28"/>
      <c r="H228" s="28"/>
      <c r="I228" s="28"/>
      <c r="K228" s="28"/>
      <c r="L228" s="28"/>
      <c r="M228" s="28"/>
      <c r="N228" s="28"/>
      <c r="O228" s="58"/>
    </row>
    <row r="229" spans="1:15" ht="12.75">
      <c r="A229" s="28"/>
      <c r="B229" s="345"/>
      <c r="C229" s="28"/>
      <c r="D229" s="28"/>
      <c r="E229" s="28"/>
      <c r="F229" s="28"/>
      <c r="G229" s="28"/>
      <c r="H229" s="28"/>
      <c r="I229" s="28"/>
      <c r="K229" s="28"/>
      <c r="L229" s="28"/>
      <c r="M229" s="28"/>
      <c r="N229" s="28"/>
      <c r="O229" s="58"/>
    </row>
    <row r="230" spans="1:15" ht="12.75">
      <c r="A230" s="28"/>
      <c r="B230" s="345"/>
      <c r="C230" s="28"/>
      <c r="D230" s="28"/>
      <c r="E230" s="28"/>
      <c r="F230" s="28"/>
      <c r="G230" s="28"/>
      <c r="H230" s="28"/>
      <c r="I230" s="28"/>
      <c r="K230" s="28"/>
      <c r="L230" s="28"/>
      <c r="M230" s="28"/>
      <c r="N230" s="28"/>
      <c r="O230" s="58"/>
    </row>
    <row r="231" spans="1:15" ht="12.75">
      <c r="A231" s="28"/>
      <c r="B231" s="345"/>
      <c r="C231" s="28"/>
      <c r="D231" s="28"/>
      <c r="E231" s="28"/>
      <c r="F231" s="28"/>
      <c r="G231" s="28"/>
      <c r="H231" s="28"/>
      <c r="I231" s="28"/>
      <c r="K231" s="28"/>
      <c r="L231" s="28"/>
      <c r="M231" s="28"/>
      <c r="N231" s="28"/>
      <c r="O231" s="58"/>
    </row>
    <row r="232" spans="1:15" ht="12.75">
      <c r="A232" s="28"/>
      <c r="B232" s="345"/>
      <c r="C232" s="28"/>
      <c r="D232" s="28"/>
      <c r="E232" s="28"/>
      <c r="F232" s="28"/>
      <c r="G232" s="28"/>
      <c r="H232" s="28"/>
      <c r="I232" s="28"/>
      <c r="K232" s="28"/>
      <c r="L232" s="28"/>
      <c r="M232" s="28"/>
      <c r="N232" s="28"/>
      <c r="O232" s="58"/>
    </row>
    <row r="233" spans="1:15" ht="12.75">
      <c r="A233" s="28"/>
      <c r="B233" s="345"/>
      <c r="C233" s="28"/>
      <c r="D233" s="28"/>
      <c r="E233" s="28"/>
      <c r="F233" s="28"/>
      <c r="G233" s="28"/>
      <c r="H233" s="28"/>
      <c r="I233" s="28"/>
      <c r="K233" s="28"/>
      <c r="L233" s="28"/>
      <c r="M233" s="28"/>
      <c r="N233" s="28"/>
      <c r="O233" s="58"/>
    </row>
    <row r="234" spans="1:15" ht="12.75">
      <c r="A234" s="28"/>
      <c r="B234" s="345"/>
      <c r="C234" s="28"/>
      <c r="D234" s="28"/>
      <c r="E234" s="28"/>
      <c r="F234" s="28"/>
      <c r="G234" s="28"/>
      <c r="H234" s="28"/>
      <c r="I234" s="28"/>
      <c r="K234" s="28"/>
      <c r="L234" s="28"/>
      <c r="M234" s="28"/>
      <c r="N234" s="28"/>
      <c r="O234" s="58"/>
    </row>
    <row r="235" spans="1:15" ht="12.75">
      <c r="A235" s="28"/>
      <c r="B235" s="345"/>
      <c r="C235" s="28"/>
      <c r="D235" s="28"/>
      <c r="E235" s="28"/>
      <c r="F235" s="28"/>
      <c r="G235" s="28"/>
      <c r="H235" s="28"/>
      <c r="I235" s="28"/>
      <c r="K235" s="28"/>
      <c r="L235" s="28"/>
      <c r="M235" s="28"/>
      <c r="N235" s="28"/>
      <c r="O235" s="58"/>
    </row>
    <row r="236" spans="1:15" ht="12.75">
      <c r="A236" s="28"/>
      <c r="B236" s="345"/>
      <c r="C236" s="28"/>
      <c r="D236" s="28"/>
      <c r="E236" s="28"/>
      <c r="F236" s="28"/>
      <c r="G236" s="28"/>
      <c r="H236" s="28"/>
      <c r="I236" s="28"/>
      <c r="K236" s="28"/>
      <c r="L236" s="28"/>
      <c r="M236" s="28"/>
      <c r="N236" s="28"/>
      <c r="O236" s="58"/>
    </row>
    <row r="237" spans="1:15" ht="12.75">
      <c r="A237" s="28"/>
      <c r="B237" s="345"/>
      <c r="C237" s="28"/>
      <c r="D237" s="28"/>
      <c r="E237" s="28"/>
      <c r="F237" s="28"/>
      <c r="G237" s="28"/>
      <c r="H237" s="28"/>
      <c r="I237" s="28"/>
      <c r="K237" s="28"/>
      <c r="L237" s="28"/>
      <c r="M237" s="28"/>
      <c r="N237" s="28"/>
      <c r="O237" s="58"/>
    </row>
    <row r="238" spans="1:15" ht="12.75">
      <c r="A238" s="28"/>
      <c r="B238" s="345"/>
      <c r="C238" s="28"/>
      <c r="D238" s="28"/>
      <c r="E238" s="28"/>
      <c r="F238" s="28"/>
      <c r="G238" s="28"/>
      <c r="H238" s="28"/>
      <c r="I238" s="28"/>
      <c r="K238" s="28"/>
      <c r="L238" s="28"/>
      <c r="M238" s="28"/>
      <c r="N238" s="28"/>
      <c r="O238" s="58"/>
    </row>
    <row r="239" spans="1:15" ht="12.75">
      <c r="A239" s="28"/>
      <c r="B239" s="345"/>
      <c r="C239" s="28"/>
      <c r="D239" s="28"/>
      <c r="E239" s="28"/>
      <c r="F239" s="28"/>
      <c r="G239" s="28"/>
      <c r="H239" s="28"/>
      <c r="I239" s="28"/>
      <c r="K239" s="28"/>
      <c r="L239" s="28"/>
      <c r="M239" s="28"/>
      <c r="N239" s="28"/>
      <c r="O239" s="58"/>
    </row>
    <row r="240" spans="1:15" ht="12.75">
      <c r="A240" s="28"/>
      <c r="B240" s="345"/>
      <c r="C240" s="28"/>
      <c r="D240" s="28"/>
      <c r="E240" s="28"/>
      <c r="F240" s="28"/>
      <c r="G240" s="28"/>
      <c r="H240" s="28"/>
      <c r="I240" s="28"/>
      <c r="K240" s="28"/>
      <c r="L240" s="28"/>
      <c r="M240" s="28"/>
      <c r="N240" s="28"/>
      <c r="O240" s="58"/>
    </row>
  </sheetData>
  <sheetProtection/>
  <mergeCells count="5">
    <mergeCell ref="C8:O8"/>
    <mergeCell ref="A8:A9"/>
    <mergeCell ref="B8:B9"/>
    <mergeCell ref="B6:N6"/>
    <mergeCell ref="H3:N4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48" r:id="rId1"/>
  <colBreaks count="1" manualBreakCount="1">
    <brk id="15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R71"/>
  <sheetViews>
    <sheetView view="pageBreakPreview" zoomScaleSheetLayoutView="100" zoomScalePageLayoutView="0" workbookViewId="0" topLeftCell="A41">
      <selection activeCell="C19" sqref="C19"/>
    </sheetView>
  </sheetViews>
  <sheetFormatPr defaultColWidth="9.140625" defaultRowHeight="12.75"/>
  <cols>
    <col min="1" max="1" width="7.421875" style="7" customWidth="1"/>
    <col min="2" max="2" width="34.57421875" style="354" customWidth="1"/>
    <col min="3" max="3" width="14.140625" style="358" customWidth="1"/>
    <col min="4" max="4" width="8.8515625" style="358" customWidth="1"/>
    <col min="5" max="5" width="8.28125" style="358" customWidth="1"/>
    <col min="6" max="6" width="7.28125" style="358" customWidth="1"/>
    <col min="7" max="7" width="6.57421875" style="358" customWidth="1"/>
    <col min="8" max="8" width="6.00390625" style="358" customWidth="1"/>
    <col min="9" max="9" width="6.7109375" style="358" customWidth="1"/>
    <col min="10" max="10" width="7.140625" style="358" customWidth="1"/>
    <col min="11" max="11" width="8.140625" style="358" customWidth="1"/>
    <col min="12" max="12" width="9.140625" style="358" customWidth="1"/>
    <col min="13" max="13" width="8.57421875" style="358" customWidth="1"/>
    <col min="14" max="14" width="9.140625" style="358" customWidth="1"/>
    <col min="15" max="15" width="12.7109375" style="354" customWidth="1"/>
    <col min="16" max="16" width="11.8515625" style="7" customWidth="1"/>
    <col min="17" max="17" width="13.28125" style="7" bestFit="1" customWidth="1"/>
    <col min="18" max="16384" width="9.140625" style="7" customWidth="1"/>
  </cols>
  <sheetData>
    <row r="1" spans="1:17" ht="9" customHeight="1">
      <c r="A1" s="2"/>
      <c r="L1" s="359"/>
      <c r="M1" s="359"/>
      <c r="N1" s="359"/>
      <c r="O1" s="359"/>
      <c r="P1" s="25"/>
      <c r="Q1" s="19"/>
    </row>
    <row r="2" spans="1:17" ht="26.25" customHeight="1">
      <c r="A2" s="2"/>
      <c r="H2" s="440" t="s">
        <v>189</v>
      </c>
      <c r="I2" s="441"/>
      <c r="J2" s="441"/>
      <c r="K2" s="441"/>
      <c r="L2" s="441"/>
      <c r="M2" s="441"/>
      <c r="N2" s="441"/>
      <c r="O2" s="359"/>
      <c r="P2" s="25"/>
      <c r="Q2" s="19"/>
    </row>
    <row r="3" spans="1:17" ht="19.5" customHeight="1">
      <c r="A3" s="2"/>
      <c r="H3" s="441"/>
      <c r="I3" s="441"/>
      <c r="J3" s="441"/>
      <c r="K3" s="441"/>
      <c r="L3" s="441"/>
      <c r="M3" s="441"/>
      <c r="N3" s="441"/>
      <c r="O3" s="359"/>
      <c r="P3" s="25"/>
      <c r="Q3" s="19"/>
    </row>
    <row r="4" spans="1:17" ht="27" customHeight="1">
      <c r="A4" s="2"/>
      <c r="H4" s="441"/>
      <c r="I4" s="441"/>
      <c r="J4" s="441"/>
      <c r="K4" s="441"/>
      <c r="L4" s="441"/>
      <c r="M4" s="441"/>
      <c r="N4" s="441"/>
      <c r="O4" s="360"/>
      <c r="P4" s="26"/>
      <c r="Q4" s="19"/>
    </row>
    <row r="5" spans="1:17" s="114" customFormat="1" ht="18.75">
      <c r="A5" s="110"/>
      <c r="B5" s="110"/>
      <c r="C5" s="111"/>
      <c r="D5" s="111"/>
      <c r="E5" s="111"/>
      <c r="F5" s="111"/>
      <c r="G5" s="111"/>
      <c r="H5" s="111"/>
      <c r="I5" s="111"/>
      <c r="J5" s="111"/>
      <c r="K5" s="361"/>
      <c r="L5" s="361"/>
      <c r="M5" s="362"/>
      <c r="N5" s="362"/>
      <c r="O5" s="363"/>
      <c r="P5" s="113"/>
      <c r="Q5" s="112"/>
    </row>
    <row r="6" spans="1:17" s="114" customFormat="1" ht="18.75">
      <c r="A6" s="110"/>
      <c r="B6" s="439" t="s">
        <v>182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363"/>
      <c r="P6" s="113"/>
      <c r="Q6" s="112"/>
    </row>
    <row r="7" spans="1:17" s="114" customFormat="1" ht="14.25" customHeight="1">
      <c r="A7" s="115"/>
      <c r="B7" s="115"/>
      <c r="C7" s="111"/>
      <c r="D7" s="361"/>
      <c r="E7" s="361"/>
      <c r="F7" s="361"/>
      <c r="G7" s="361"/>
      <c r="H7" s="361"/>
      <c r="I7" s="361"/>
      <c r="J7" s="361"/>
      <c r="K7" s="361"/>
      <c r="L7" s="361"/>
      <c r="M7" s="362"/>
      <c r="N7" s="362"/>
      <c r="O7" s="363"/>
      <c r="P7" s="113"/>
      <c r="Q7" s="112"/>
    </row>
    <row r="8" spans="1:15" s="114" customFormat="1" ht="20.25" customHeight="1">
      <c r="A8" s="424" t="s">
        <v>0</v>
      </c>
      <c r="B8" s="424" t="s">
        <v>1</v>
      </c>
      <c r="C8" s="426" t="s">
        <v>52</v>
      </c>
      <c r="D8" s="426"/>
      <c r="E8" s="426"/>
      <c r="F8" s="426"/>
      <c r="G8" s="426"/>
      <c r="H8" s="426"/>
      <c r="I8" s="426"/>
      <c r="J8" s="426"/>
      <c r="K8" s="426"/>
      <c r="L8" s="426"/>
      <c r="M8" s="426"/>
      <c r="N8" s="426"/>
      <c r="O8" s="426"/>
    </row>
    <row r="9" spans="1:16" s="114" customFormat="1" ht="28.5" customHeight="1">
      <c r="A9" s="425"/>
      <c r="B9" s="425"/>
      <c r="C9" s="300" t="s">
        <v>33</v>
      </c>
      <c r="D9" s="300" t="s">
        <v>34</v>
      </c>
      <c r="E9" s="300" t="s">
        <v>35</v>
      </c>
      <c r="F9" s="300" t="s">
        <v>36</v>
      </c>
      <c r="G9" s="300" t="s">
        <v>37</v>
      </c>
      <c r="H9" s="300" t="s">
        <v>38</v>
      </c>
      <c r="I9" s="300" t="s">
        <v>39</v>
      </c>
      <c r="J9" s="300" t="s">
        <v>40</v>
      </c>
      <c r="K9" s="300" t="s">
        <v>41</v>
      </c>
      <c r="L9" s="300" t="s">
        <v>42</v>
      </c>
      <c r="M9" s="300" t="s">
        <v>43</v>
      </c>
      <c r="N9" s="300" t="s">
        <v>44</v>
      </c>
      <c r="O9" s="300" t="s">
        <v>48</v>
      </c>
      <c r="P9" s="116"/>
    </row>
    <row r="10" spans="1:16" s="114" customFormat="1" ht="18.75" customHeight="1">
      <c r="A10" s="284" t="s">
        <v>4</v>
      </c>
      <c r="B10" s="266" t="s">
        <v>120</v>
      </c>
      <c r="C10" s="322">
        <f>C11+C17+C19+C25+C21+C23</f>
        <v>224.5</v>
      </c>
      <c r="D10" s="322">
        <f aca="true" t="shared" si="0" ref="D10:N10">D11+D17+D19+D25+D21+D23</f>
        <v>188</v>
      </c>
      <c r="E10" s="322">
        <f>E11+E17+E19+E25+E21+E23</f>
        <v>172.1</v>
      </c>
      <c r="F10" s="322">
        <f t="shared" si="0"/>
        <v>98.80000000000001</v>
      </c>
      <c r="G10" s="322">
        <f t="shared" si="0"/>
        <v>0</v>
      </c>
      <c r="H10" s="322">
        <f t="shared" si="0"/>
        <v>0</v>
      </c>
      <c r="I10" s="322">
        <f t="shared" si="0"/>
        <v>0</v>
      </c>
      <c r="J10" s="322">
        <f t="shared" si="0"/>
        <v>0</v>
      </c>
      <c r="K10" s="322">
        <f t="shared" si="0"/>
        <v>1.5</v>
      </c>
      <c r="L10" s="322">
        <f t="shared" si="0"/>
        <v>100.30000000000001</v>
      </c>
      <c r="M10" s="322">
        <f t="shared" si="0"/>
        <v>152.6</v>
      </c>
      <c r="N10" s="322">
        <f t="shared" si="0"/>
        <v>194.39999999999998</v>
      </c>
      <c r="O10" s="322">
        <f>SUM(C10:N10)</f>
        <v>1132.2</v>
      </c>
      <c r="P10" s="116"/>
    </row>
    <row r="11" spans="1:18" s="119" customFormat="1" ht="25.5" customHeight="1">
      <c r="A11" s="269"/>
      <c r="B11" s="269" t="s">
        <v>138</v>
      </c>
      <c r="C11" s="270">
        <f>SUM(C12:C15)</f>
        <v>144</v>
      </c>
      <c r="D11" s="270">
        <f aca="true" t="shared" si="1" ref="D11:N11">SUM(D12:D15)</f>
        <v>128</v>
      </c>
      <c r="E11" s="270">
        <f t="shared" si="1"/>
        <v>123</v>
      </c>
      <c r="F11" s="270">
        <f t="shared" si="1"/>
        <v>74.9</v>
      </c>
      <c r="G11" s="270">
        <f t="shared" si="1"/>
        <v>0</v>
      </c>
      <c r="H11" s="270">
        <f t="shared" si="1"/>
        <v>0</v>
      </c>
      <c r="I11" s="270">
        <f t="shared" si="1"/>
        <v>0</v>
      </c>
      <c r="J11" s="270">
        <f t="shared" si="1"/>
        <v>0</v>
      </c>
      <c r="K11" s="270">
        <f t="shared" si="1"/>
        <v>0</v>
      </c>
      <c r="L11" s="270">
        <f t="shared" si="1"/>
        <v>75.10000000000001</v>
      </c>
      <c r="M11" s="270">
        <f t="shared" si="1"/>
        <v>107.5</v>
      </c>
      <c r="N11" s="270">
        <f t="shared" si="1"/>
        <v>137.7</v>
      </c>
      <c r="O11" s="270">
        <f>SUM(C11:N11)</f>
        <v>790.2</v>
      </c>
      <c r="P11" s="118"/>
      <c r="Q11" s="141"/>
      <c r="R11" s="142"/>
    </row>
    <row r="12" spans="1:18" s="122" customFormat="1" ht="25.5" customHeight="1">
      <c r="A12" s="291"/>
      <c r="B12" s="282" t="s">
        <v>5</v>
      </c>
      <c r="C12" s="346">
        <v>134</v>
      </c>
      <c r="D12" s="346">
        <v>122</v>
      </c>
      <c r="E12" s="346">
        <v>117</v>
      </c>
      <c r="F12" s="346">
        <v>70</v>
      </c>
      <c r="G12" s="364">
        <v>0</v>
      </c>
      <c r="H12" s="364">
        <v>0</v>
      </c>
      <c r="I12" s="364">
        <v>0</v>
      </c>
      <c r="J12" s="364">
        <v>0</v>
      </c>
      <c r="K12" s="364">
        <v>0</v>
      </c>
      <c r="L12" s="346">
        <v>70.2</v>
      </c>
      <c r="M12" s="346">
        <v>100</v>
      </c>
      <c r="N12" s="346">
        <v>128</v>
      </c>
      <c r="O12" s="337">
        <f>SUM(C12:N12)</f>
        <v>741.2</v>
      </c>
      <c r="P12" s="120"/>
      <c r="Q12" s="121"/>
      <c r="R12" s="121"/>
    </row>
    <row r="13" spans="1:18" s="122" customFormat="1" ht="20.25" customHeight="1">
      <c r="A13" s="291"/>
      <c r="B13" s="292" t="s">
        <v>72</v>
      </c>
      <c r="C13" s="346">
        <v>5</v>
      </c>
      <c r="D13" s="346">
        <v>3</v>
      </c>
      <c r="E13" s="346">
        <v>3</v>
      </c>
      <c r="F13" s="346">
        <v>2.4</v>
      </c>
      <c r="G13" s="364">
        <v>0</v>
      </c>
      <c r="H13" s="364">
        <v>0</v>
      </c>
      <c r="I13" s="364">
        <v>0</v>
      </c>
      <c r="J13" s="364">
        <v>0</v>
      </c>
      <c r="K13" s="364">
        <v>0</v>
      </c>
      <c r="L13" s="346">
        <v>2.4</v>
      </c>
      <c r="M13" s="346">
        <v>3.5</v>
      </c>
      <c r="N13" s="346">
        <v>4.7</v>
      </c>
      <c r="O13" s="337">
        <f>SUM(C13:N13)</f>
        <v>24</v>
      </c>
      <c r="P13" s="120"/>
      <c r="Q13" s="121"/>
      <c r="R13" s="121"/>
    </row>
    <row r="14" spans="1:18" s="122" customFormat="1" ht="20.25" customHeight="1">
      <c r="A14" s="291"/>
      <c r="B14" s="347" t="s">
        <v>126</v>
      </c>
      <c r="C14" s="365">
        <v>5</v>
      </c>
      <c r="D14" s="365">
        <v>3</v>
      </c>
      <c r="E14" s="365">
        <v>3</v>
      </c>
      <c r="F14" s="365">
        <v>2.5</v>
      </c>
      <c r="G14" s="364">
        <v>0</v>
      </c>
      <c r="H14" s="364">
        <v>0</v>
      </c>
      <c r="I14" s="364">
        <v>0</v>
      </c>
      <c r="J14" s="364">
        <v>0</v>
      </c>
      <c r="K14" s="364">
        <v>0</v>
      </c>
      <c r="L14" s="365">
        <v>2.5</v>
      </c>
      <c r="M14" s="365">
        <v>4</v>
      </c>
      <c r="N14" s="365">
        <v>5</v>
      </c>
      <c r="O14" s="337">
        <f>SUM(C14:N14)</f>
        <v>25</v>
      </c>
      <c r="P14" s="123"/>
      <c r="Q14" s="121"/>
      <c r="R14" s="121"/>
    </row>
    <row r="15" spans="1:18" s="122" customFormat="1" ht="1.5" customHeight="1" hidden="1">
      <c r="A15" s="291"/>
      <c r="B15" s="292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37"/>
      <c r="P15" s="123"/>
      <c r="Q15" s="121"/>
      <c r="R15" s="121"/>
    </row>
    <row r="16" spans="1:18" s="122" customFormat="1" ht="1.5" customHeight="1" hidden="1">
      <c r="A16" s="291"/>
      <c r="B16" s="292"/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37"/>
      <c r="P16" s="123"/>
      <c r="Q16" s="121"/>
      <c r="R16" s="121"/>
    </row>
    <row r="17" spans="1:18" s="119" customFormat="1" ht="39.75" customHeight="1">
      <c r="A17" s="269"/>
      <c r="B17" s="269" t="s">
        <v>145</v>
      </c>
      <c r="C17" s="270">
        <f>+C18</f>
        <v>16.2</v>
      </c>
      <c r="D17" s="270">
        <f aca="true" t="shared" si="2" ref="D17:N17">+D18</f>
        <v>10.5</v>
      </c>
      <c r="E17" s="270">
        <f t="shared" si="2"/>
        <v>7</v>
      </c>
      <c r="F17" s="270">
        <f t="shared" si="2"/>
        <v>5</v>
      </c>
      <c r="G17" s="270">
        <v>0</v>
      </c>
      <c r="H17" s="270">
        <f t="shared" si="2"/>
        <v>0</v>
      </c>
      <c r="I17" s="270">
        <f t="shared" si="2"/>
        <v>0</v>
      </c>
      <c r="J17" s="270">
        <f t="shared" si="2"/>
        <v>0</v>
      </c>
      <c r="K17" s="270">
        <f t="shared" si="2"/>
        <v>0</v>
      </c>
      <c r="L17" s="270">
        <f t="shared" si="2"/>
        <v>4.7</v>
      </c>
      <c r="M17" s="270">
        <f t="shared" si="2"/>
        <v>8</v>
      </c>
      <c r="N17" s="270">
        <f t="shared" si="2"/>
        <v>10</v>
      </c>
      <c r="O17" s="270">
        <f>+O18</f>
        <v>61.400000000000006</v>
      </c>
      <c r="P17" s="118"/>
      <c r="Q17" s="142"/>
      <c r="R17" s="142"/>
    </row>
    <row r="18" spans="1:18" s="114" customFormat="1" ht="24" customHeight="1">
      <c r="A18" s="348"/>
      <c r="B18" s="271" t="s">
        <v>5</v>
      </c>
      <c r="C18" s="364">
        <v>16.2</v>
      </c>
      <c r="D18" s="364">
        <v>10.5</v>
      </c>
      <c r="E18" s="364">
        <v>7</v>
      </c>
      <c r="F18" s="364">
        <v>5</v>
      </c>
      <c r="G18" s="364">
        <v>0</v>
      </c>
      <c r="H18" s="364">
        <v>0</v>
      </c>
      <c r="I18" s="364">
        <v>0</v>
      </c>
      <c r="J18" s="364">
        <v>0</v>
      </c>
      <c r="K18" s="364">
        <v>0</v>
      </c>
      <c r="L18" s="364">
        <v>4.7</v>
      </c>
      <c r="M18" s="364">
        <v>8</v>
      </c>
      <c r="N18" s="364">
        <v>10</v>
      </c>
      <c r="O18" s="366">
        <f>SUM(C18:N18)</f>
        <v>61.400000000000006</v>
      </c>
      <c r="P18" s="116"/>
      <c r="Q18" s="121"/>
      <c r="R18" s="143"/>
    </row>
    <row r="19" spans="1:18" s="119" customFormat="1" ht="42.75" customHeight="1">
      <c r="A19" s="269"/>
      <c r="B19" s="269" t="s">
        <v>146</v>
      </c>
      <c r="C19" s="270">
        <f aca="true" t="shared" si="3" ref="C19:N19">SUM(C20:C20)</f>
        <v>14.3</v>
      </c>
      <c r="D19" s="270">
        <f t="shared" si="3"/>
        <v>8.4</v>
      </c>
      <c r="E19" s="270">
        <f t="shared" si="3"/>
        <v>5.3</v>
      </c>
      <c r="F19" s="270">
        <f t="shared" si="3"/>
        <v>3.5</v>
      </c>
      <c r="G19" s="270">
        <f t="shared" si="3"/>
        <v>0</v>
      </c>
      <c r="H19" s="270">
        <f t="shared" si="3"/>
        <v>0</v>
      </c>
      <c r="I19" s="270">
        <f t="shared" si="3"/>
        <v>0</v>
      </c>
      <c r="J19" s="270">
        <f t="shared" si="3"/>
        <v>0</v>
      </c>
      <c r="K19" s="270">
        <f t="shared" si="3"/>
        <v>0</v>
      </c>
      <c r="L19" s="270">
        <f t="shared" si="3"/>
        <v>3.9</v>
      </c>
      <c r="M19" s="270">
        <f t="shared" si="3"/>
        <v>6</v>
      </c>
      <c r="N19" s="270">
        <f t="shared" si="3"/>
        <v>6.7</v>
      </c>
      <c r="O19" s="270">
        <f>SUM(O20:O20)</f>
        <v>48.10000000000001</v>
      </c>
      <c r="P19" s="118"/>
      <c r="Q19" s="142"/>
      <c r="R19" s="142"/>
    </row>
    <row r="20" spans="1:18" s="114" customFormat="1" ht="27" customHeight="1">
      <c r="A20" s="279"/>
      <c r="B20" s="271" t="s">
        <v>5</v>
      </c>
      <c r="C20" s="367">
        <v>14.3</v>
      </c>
      <c r="D20" s="367">
        <v>8.4</v>
      </c>
      <c r="E20" s="367">
        <v>5.3</v>
      </c>
      <c r="F20" s="367">
        <v>3.5</v>
      </c>
      <c r="G20" s="367">
        <v>0</v>
      </c>
      <c r="H20" s="367">
        <v>0</v>
      </c>
      <c r="I20" s="367">
        <v>0</v>
      </c>
      <c r="J20" s="367">
        <v>0</v>
      </c>
      <c r="K20" s="367">
        <v>0</v>
      </c>
      <c r="L20" s="367">
        <v>3.9</v>
      </c>
      <c r="M20" s="367">
        <v>6</v>
      </c>
      <c r="N20" s="367">
        <v>6.7</v>
      </c>
      <c r="O20" s="288">
        <f>SUM(C20:N20)</f>
        <v>48.10000000000001</v>
      </c>
      <c r="P20" s="116"/>
      <c r="Q20" s="121"/>
      <c r="R20" s="143"/>
    </row>
    <row r="21" spans="1:18" s="114" customFormat="1" ht="41.25" customHeight="1">
      <c r="A21" s="349"/>
      <c r="B21" s="350" t="s">
        <v>156</v>
      </c>
      <c r="C21" s="270">
        <f>C22</f>
        <v>20.3</v>
      </c>
      <c r="D21" s="270">
        <f>D22</f>
        <v>15</v>
      </c>
      <c r="E21" s="270">
        <f aca="true" t="shared" si="4" ref="E21:N21">E22</f>
        <v>13.1</v>
      </c>
      <c r="F21" s="270">
        <f t="shared" si="4"/>
        <v>5</v>
      </c>
      <c r="G21" s="270">
        <f t="shared" si="4"/>
        <v>0</v>
      </c>
      <c r="H21" s="270">
        <f t="shared" si="4"/>
        <v>0</v>
      </c>
      <c r="I21" s="270">
        <f t="shared" si="4"/>
        <v>0</v>
      </c>
      <c r="J21" s="270">
        <f t="shared" si="4"/>
        <v>0</v>
      </c>
      <c r="K21" s="270">
        <f t="shared" si="4"/>
        <v>1.5</v>
      </c>
      <c r="L21" s="270">
        <f t="shared" si="4"/>
        <v>7.2</v>
      </c>
      <c r="M21" s="270">
        <f t="shared" si="4"/>
        <v>14.2</v>
      </c>
      <c r="N21" s="270">
        <f t="shared" si="4"/>
        <v>18.6</v>
      </c>
      <c r="O21" s="270">
        <f>SUM(C21:N21)</f>
        <v>94.9</v>
      </c>
      <c r="P21" s="116"/>
      <c r="Q21" s="121"/>
      <c r="R21" s="143"/>
    </row>
    <row r="22" spans="1:18" s="114" customFormat="1" ht="24.75" customHeight="1">
      <c r="A22" s="297"/>
      <c r="B22" s="271" t="s">
        <v>5</v>
      </c>
      <c r="C22" s="278">
        <v>20.3</v>
      </c>
      <c r="D22" s="278">
        <v>15</v>
      </c>
      <c r="E22" s="278">
        <v>13.1</v>
      </c>
      <c r="F22" s="278">
        <v>5</v>
      </c>
      <c r="G22" s="278">
        <v>0</v>
      </c>
      <c r="H22" s="278">
        <v>0</v>
      </c>
      <c r="I22" s="278">
        <v>0</v>
      </c>
      <c r="J22" s="278">
        <v>0</v>
      </c>
      <c r="K22" s="278">
        <v>1.5</v>
      </c>
      <c r="L22" s="278">
        <v>7.2</v>
      </c>
      <c r="M22" s="278">
        <v>14.2</v>
      </c>
      <c r="N22" s="278">
        <v>18.6</v>
      </c>
      <c r="O22" s="235">
        <f>SUM(C22:N22)</f>
        <v>94.9</v>
      </c>
      <c r="P22" s="116"/>
      <c r="Q22" s="121"/>
      <c r="R22" s="143"/>
    </row>
    <row r="23" spans="1:18" s="114" customFormat="1" ht="28.5" customHeight="1">
      <c r="A23" s="269"/>
      <c r="B23" s="269" t="s">
        <v>153</v>
      </c>
      <c r="C23" s="270">
        <f aca="true" t="shared" si="5" ref="C23:N25">SUM(C24:C24)</f>
        <v>17.5</v>
      </c>
      <c r="D23" s="270">
        <f t="shared" si="5"/>
        <v>15</v>
      </c>
      <c r="E23" s="270">
        <f t="shared" si="5"/>
        <v>13.5</v>
      </c>
      <c r="F23" s="270">
        <f t="shared" si="5"/>
        <v>3.7</v>
      </c>
      <c r="G23" s="270">
        <f t="shared" si="5"/>
        <v>0</v>
      </c>
      <c r="H23" s="270">
        <f t="shared" si="5"/>
        <v>0</v>
      </c>
      <c r="I23" s="270">
        <f t="shared" si="5"/>
        <v>0</v>
      </c>
      <c r="J23" s="270">
        <f t="shared" si="5"/>
        <v>0</v>
      </c>
      <c r="K23" s="270">
        <f t="shared" si="5"/>
        <v>0</v>
      </c>
      <c r="L23" s="270">
        <f t="shared" si="5"/>
        <v>5.6</v>
      </c>
      <c r="M23" s="270">
        <f t="shared" si="5"/>
        <v>11.2</v>
      </c>
      <c r="N23" s="270">
        <f t="shared" si="5"/>
        <v>14.9</v>
      </c>
      <c r="O23" s="270">
        <f>SUM(O24:O24)</f>
        <v>81.4</v>
      </c>
      <c r="P23" s="116"/>
      <c r="Q23" s="121"/>
      <c r="R23" s="143"/>
    </row>
    <row r="24" spans="1:18" s="114" customFormat="1" ht="24.75" customHeight="1">
      <c r="A24" s="297"/>
      <c r="B24" s="271" t="s">
        <v>5</v>
      </c>
      <c r="C24" s="278">
        <v>17.5</v>
      </c>
      <c r="D24" s="278">
        <v>15</v>
      </c>
      <c r="E24" s="278">
        <v>13.5</v>
      </c>
      <c r="F24" s="278">
        <v>3.7</v>
      </c>
      <c r="G24" s="278">
        <v>0</v>
      </c>
      <c r="H24" s="278">
        <v>0</v>
      </c>
      <c r="I24" s="278">
        <v>0</v>
      </c>
      <c r="J24" s="278">
        <v>0</v>
      </c>
      <c r="K24" s="278">
        <v>0</v>
      </c>
      <c r="L24" s="278">
        <v>5.6</v>
      </c>
      <c r="M24" s="278">
        <v>11.2</v>
      </c>
      <c r="N24" s="278">
        <v>14.9</v>
      </c>
      <c r="O24" s="235">
        <f>SUM(C24:N24)</f>
        <v>81.4</v>
      </c>
      <c r="P24" s="116"/>
      <c r="Q24" s="121"/>
      <c r="R24" s="143"/>
    </row>
    <row r="25" spans="1:18" s="119" customFormat="1" ht="29.25" customHeight="1">
      <c r="A25" s="269"/>
      <c r="B25" s="269" t="s">
        <v>147</v>
      </c>
      <c r="C25" s="270">
        <f t="shared" si="5"/>
        <v>12.2</v>
      </c>
      <c r="D25" s="270">
        <f t="shared" si="5"/>
        <v>11.1</v>
      </c>
      <c r="E25" s="270">
        <f t="shared" si="5"/>
        <v>10.2</v>
      </c>
      <c r="F25" s="270">
        <f t="shared" si="5"/>
        <v>6.7</v>
      </c>
      <c r="G25" s="270">
        <f t="shared" si="5"/>
        <v>0</v>
      </c>
      <c r="H25" s="270">
        <f t="shared" si="5"/>
        <v>0</v>
      </c>
      <c r="I25" s="270">
        <f t="shared" si="5"/>
        <v>0</v>
      </c>
      <c r="J25" s="270">
        <f t="shared" si="5"/>
        <v>0</v>
      </c>
      <c r="K25" s="270">
        <f t="shared" si="5"/>
        <v>0</v>
      </c>
      <c r="L25" s="270">
        <f t="shared" si="5"/>
        <v>3.8</v>
      </c>
      <c r="M25" s="270">
        <f t="shared" si="5"/>
        <v>5.7</v>
      </c>
      <c r="N25" s="270">
        <f t="shared" si="5"/>
        <v>6.5</v>
      </c>
      <c r="O25" s="270">
        <f>SUM(O26:O26)</f>
        <v>56.2</v>
      </c>
      <c r="P25" s="118"/>
      <c r="Q25" s="142"/>
      <c r="R25" s="142"/>
    </row>
    <row r="26" spans="1:18" s="114" customFormat="1" ht="21.75" customHeight="1">
      <c r="A26" s="279"/>
      <c r="B26" s="297" t="s">
        <v>5</v>
      </c>
      <c r="C26" s="278">
        <v>12.2</v>
      </c>
      <c r="D26" s="278">
        <v>11.1</v>
      </c>
      <c r="E26" s="278">
        <v>10.2</v>
      </c>
      <c r="F26" s="278">
        <v>6.7</v>
      </c>
      <c r="G26" s="278">
        <v>0</v>
      </c>
      <c r="H26" s="278">
        <v>0</v>
      </c>
      <c r="I26" s="278">
        <v>0</v>
      </c>
      <c r="J26" s="278">
        <v>0</v>
      </c>
      <c r="K26" s="278">
        <v>0</v>
      </c>
      <c r="L26" s="278">
        <v>3.8</v>
      </c>
      <c r="M26" s="278">
        <v>5.7</v>
      </c>
      <c r="N26" s="278">
        <v>6.5</v>
      </c>
      <c r="O26" s="235">
        <f aca="true" t="shared" si="6" ref="O26:O32">SUM(C26:N26)</f>
        <v>56.2</v>
      </c>
      <c r="P26" s="116"/>
      <c r="Q26" s="131"/>
      <c r="R26" s="131"/>
    </row>
    <row r="27" spans="1:18" s="124" customFormat="1" ht="49.5" customHeight="1">
      <c r="A27" s="284" t="s">
        <v>6</v>
      </c>
      <c r="B27" s="284" t="s">
        <v>190</v>
      </c>
      <c r="C27" s="268">
        <f aca="true" t="shared" si="7" ref="C27:N27">SUM(C28:C30)</f>
        <v>155.39</v>
      </c>
      <c r="D27" s="268">
        <f t="shared" si="7"/>
        <v>144.4</v>
      </c>
      <c r="E27" s="268">
        <f t="shared" si="7"/>
        <v>120.60000000000001</v>
      </c>
      <c r="F27" s="268">
        <f t="shared" si="7"/>
        <v>66.19999999999999</v>
      </c>
      <c r="G27" s="268">
        <f t="shared" si="7"/>
        <v>0</v>
      </c>
      <c r="H27" s="268">
        <f t="shared" si="7"/>
        <v>0</v>
      </c>
      <c r="I27" s="268">
        <f t="shared" si="7"/>
        <v>0</v>
      </c>
      <c r="J27" s="268">
        <f t="shared" si="7"/>
        <v>0</v>
      </c>
      <c r="K27" s="268">
        <f t="shared" si="7"/>
        <v>0</v>
      </c>
      <c r="L27" s="268">
        <f t="shared" si="7"/>
        <v>88.8</v>
      </c>
      <c r="M27" s="268">
        <f t="shared" si="7"/>
        <v>133.8</v>
      </c>
      <c r="N27" s="268">
        <f t="shared" si="7"/>
        <v>169.2</v>
      </c>
      <c r="O27" s="268">
        <f t="shared" si="6"/>
        <v>878.3900000000001</v>
      </c>
      <c r="Q27" s="144"/>
      <c r="R27" s="144"/>
    </row>
    <row r="28" spans="1:18" s="125" customFormat="1" ht="36" customHeight="1">
      <c r="A28" s="351"/>
      <c r="B28" s="355" t="s">
        <v>174</v>
      </c>
      <c r="C28" s="368">
        <v>13.3</v>
      </c>
      <c r="D28" s="368">
        <v>11.2</v>
      </c>
      <c r="E28" s="368">
        <v>9.4</v>
      </c>
      <c r="F28" s="368">
        <v>4</v>
      </c>
      <c r="G28" s="368">
        <v>0</v>
      </c>
      <c r="H28" s="368">
        <v>0</v>
      </c>
      <c r="I28" s="368">
        <v>0</v>
      </c>
      <c r="J28" s="368">
        <v>0</v>
      </c>
      <c r="K28" s="368">
        <v>0</v>
      </c>
      <c r="L28" s="368">
        <v>7.3</v>
      </c>
      <c r="M28" s="368">
        <v>10.5</v>
      </c>
      <c r="N28" s="368">
        <v>13</v>
      </c>
      <c r="O28" s="369">
        <f t="shared" si="6"/>
        <v>68.69999999999999</v>
      </c>
      <c r="Q28" s="145"/>
      <c r="R28" s="145"/>
    </row>
    <row r="29" spans="1:18" s="122" customFormat="1" ht="22.5" customHeight="1">
      <c r="A29" s="139"/>
      <c r="B29" s="335" t="s">
        <v>137</v>
      </c>
      <c r="C29" s="335">
        <v>106.59</v>
      </c>
      <c r="D29" s="335">
        <v>105</v>
      </c>
      <c r="E29" s="335">
        <v>86.2</v>
      </c>
      <c r="F29" s="335">
        <v>41.3</v>
      </c>
      <c r="G29" s="335">
        <v>0</v>
      </c>
      <c r="H29" s="335">
        <v>0</v>
      </c>
      <c r="I29" s="335">
        <v>0</v>
      </c>
      <c r="J29" s="335">
        <v>0</v>
      </c>
      <c r="K29" s="335">
        <v>0</v>
      </c>
      <c r="L29" s="335">
        <v>64.8</v>
      </c>
      <c r="M29" s="335">
        <v>102.4</v>
      </c>
      <c r="N29" s="335">
        <v>112.3</v>
      </c>
      <c r="O29" s="330">
        <f t="shared" si="6"/>
        <v>618.59</v>
      </c>
      <c r="Q29" s="121"/>
      <c r="R29" s="121"/>
    </row>
    <row r="30" spans="1:18" s="122" customFormat="1" ht="21" customHeight="1">
      <c r="A30" s="139"/>
      <c r="B30" s="335" t="s">
        <v>129</v>
      </c>
      <c r="C30" s="335">
        <v>35.5</v>
      </c>
      <c r="D30" s="335">
        <v>28.2</v>
      </c>
      <c r="E30" s="335">
        <v>25</v>
      </c>
      <c r="F30" s="335">
        <v>20.9</v>
      </c>
      <c r="G30" s="335">
        <v>0</v>
      </c>
      <c r="H30" s="335">
        <v>0</v>
      </c>
      <c r="I30" s="335">
        <v>0</v>
      </c>
      <c r="J30" s="335">
        <v>0</v>
      </c>
      <c r="K30" s="335">
        <v>0</v>
      </c>
      <c r="L30" s="335">
        <v>16.7</v>
      </c>
      <c r="M30" s="335">
        <v>20.9</v>
      </c>
      <c r="N30" s="335">
        <v>43.9</v>
      </c>
      <c r="O30" s="330">
        <f t="shared" si="6"/>
        <v>191.1</v>
      </c>
      <c r="Q30" s="121"/>
      <c r="R30" s="121"/>
    </row>
    <row r="31" spans="1:18" s="124" customFormat="1" ht="23.25" customHeight="1">
      <c r="A31" s="284" t="s">
        <v>7</v>
      </c>
      <c r="B31" s="284" t="s">
        <v>26</v>
      </c>
      <c r="C31" s="268">
        <f>SUM(C32:C40)</f>
        <v>195.2</v>
      </c>
      <c r="D31" s="268">
        <f aca="true" t="shared" si="8" ref="D31:O31">SUM(D32:D40)</f>
        <v>201.20000000000002</v>
      </c>
      <c r="E31" s="268">
        <f t="shared" si="8"/>
        <v>129.1</v>
      </c>
      <c r="F31" s="268">
        <f t="shared" si="8"/>
        <v>59.8</v>
      </c>
      <c r="G31" s="268">
        <f t="shared" si="8"/>
        <v>0</v>
      </c>
      <c r="H31" s="268">
        <f t="shared" si="8"/>
        <v>0</v>
      </c>
      <c r="I31" s="268">
        <f t="shared" si="8"/>
        <v>0</v>
      </c>
      <c r="J31" s="268">
        <f t="shared" si="8"/>
        <v>0</v>
      </c>
      <c r="K31" s="268">
        <f t="shared" si="8"/>
        <v>0</v>
      </c>
      <c r="L31" s="268">
        <f t="shared" si="8"/>
        <v>79.5</v>
      </c>
      <c r="M31" s="268">
        <f t="shared" si="8"/>
        <v>136.1</v>
      </c>
      <c r="N31" s="268">
        <f t="shared" si="8"/>
        <v>170.2</v>
      </c>
      <c r="O31" s="268">
        <f t="shared" si="8"/>
        <v>971.0999999999999</v>
      </c>
      <c r="P31" s="126"/>
      <c r="Q31" s="144"/>
      <c r="R31" s="144"/>
    </row>
    <row r="32" spans="1:18" s="114" customFormat="1" ht="22.5" customHeight="1">
      <c r="A32" s="279"/>
      <c r="B32" s="287" t="s">
        <v>55</v>
      </c>
      <c r="C32" s="277">
        <v>22.2</v>
      </c>
      <c r="D32" s="277">
        <v>14.4</v>
      </c>
      <c r="E32" s="277">
        <v>10.4</v>
      </c>
      <c r="F32" s="277">
        <v>6.7</v>
      </c>
      <c r="G32" s="364">
        <v>0</v>
      </c>
      <c r="H32" s="364">
        <v>0</v>
      </c>
      <c r="I32" s="364">
        <v>0</v>
      </c>
      <c r="J32" s="364">
        <v>0</v>
      </c>
      <c r="K32" s="364">
        <v>0</v>
      </c>
      <c r="L32" s="277">
        <v>8.3</v>
      </c>
      <c r="M32" s="277">
        <v>10.5</v>
      </c>
      <c r="N32" s="277">
        <v>12.5</v>
      </c>
      <c r="O32" s="108">
        <f t="shared" si="6"/>
        <v>85</v>
      </c>
      <c r="P32" s="116"/>
      <c r="Q32" s="131"/>
      <c r="R32" s="143"/>
    </row>
    <row r="33" spans="1:18" s="114" customFormat="1" ht="22.5" customHeight="1">
      <c r="A33" s="297"/>
      <c r="B33" s="289" t="s">
        <v>28</v>
      </c>
      <c r="C33" s="278">
        <v>19.8</v>
      </c>
      <c r="D33" s="278">
        <v>10</v>
      </c>
      <c r="E33" s="278">
        <v>9</v>
      </c>
      <c r="F33" s="278">
        <v>4.5</v>
      </c>
      <c r="G33" s="298">
        <v>0</v>
      </c>
      <c r="H33" s="298">
        <v>0</v>
      </c>
      <c r="I33" s="298">
        <v>0</v>
      </c>
      <c r="J33" s="298">
        <v>0</v>
      </c>
      <c r="K33" s="298">
        <v>0</v>
      </c>
      <c r="L33" s="278">
        <v>6.4</v>
      </c>
      <c r="M33" s="278">
        <v>8.2</v>
      </c>
      <c r="N33" s="278">
        <v>10.5</v>
      </c>
      <c r="O33" s="235">
        <f aca="true" t="shared" si="9" ref="O33:O40">SUM(C33:N33)</f>
        <v>68.39999999999999</v>
      </c>
      <c r="P33" s="116"/>
      <c r="Q33" s="131"/>
      <c r="R33" s="143"/>
    </row>
    <row r="34" spans="1:18" s="127" customFormat="1" ht="21" customHeight="1">
      <c r="A34" s="282"/>
      <c r="B34" s="290" t="s">
        <v>121</v>
      </c>
      <c r="C34" s="283">
        <v>43.8</v>
      </c>
      <c r="D34" s="283">
        <v>43.9</v>
      </c>
      <c r="E34" s="283">
        <v>35.9</v>
      </c>
      <c r="F34" s="283">
        <v>14.6</v>
      </c>
      <c r="G34" s="364">
        <v>0</v>
      </c>
      <c r="H34" s="364">
        <v>0</v>
      </c>
      <c r="I34" s="364">
        <v>0</v>
      </c>
      <c r="J34" s="364">
        <v>0</v>
      </c>
      <c r="K34" s="364">
        <v>0</v>
      </c>
      <c r="L34" s="283">
        <v>15.6</v>
      </c>
      <c r="M34" s="283">
        <v>25</v>
      </c>
      <c r="N34" s="283">
        <v>29.3</v>
      </c>
      <c r="O34" s="109">
        <f t="shared" si="9"/>
        <v>208.1</v>
      </c>
      <c r="Q34" s="128"/>
      <c r="R34" s="128"/>
    </row>
    <row r="35" spans="1:18" s="129" customFormat="1" ht="24.75" customHeight="1">
      <c r="A35" s="297"/>
      <c r="B35" s="289" t="s">
        <v>162</v>
      </c>
      <c r="C35" s="278">
        <v>15.5</v>
      </c>
      <c r="D35" s="278">
        <v>15.5</v>
      </c>
      <c r="E35" s="278">
        <v>5.5</v>
      </c>
      <c r="F35" s="278">
        <v>2.5</v>
      </c>
      <c r="G35" s="364">
        <v>0</v>
      </c>
      <c r="H35" s="364">
        <v>0</v>
      </c>
      <c r="I35" s="364">
        <v>0</v>
      </c>
      <c r="J35" s="364">
        <v>0</v>
      </c>
      <c r="K35" s="364">
        <v>0</v>
      </c>
      <c r="L35" s="278">
        <v>3.9</v>
      </c>
      <c r="M35" s="278">
        <v>12.5</v>
      </c>
      <c r="N35" s="278">
        <v>18.6</v>
      </c>
      <c r="O35" s="235">
        <f t="shared" si="9"/>
        <v>74</v>
      </c>
      <c r="Q35" s="130"/>
      <c r="R35" s="130"/>
    </row>
    <row r="36" spans="1:18" s="114" customFormat="1" ht="20.25" customHeight="1">
      <c r="A36" s="279"/>
      <c r="B36" s="287" t="s">
        <v>29</v>
      </c>
      <c r="C36" s="277">
        <v>13.2</v>
      </c>
      <c r="D36" s="277">
        <v>10.3</v>
      </c>
      <c r="E36" s="277">
        <v>9.2</v>
      </c>
      <c r="F36" s="277">
        <v>7.2</v>
      </c>
      <c r="G36" s="364">
        <v>0</v>
      </c>
      <c r="H36" s="364">
        <v>0</v>
      </c>
      <c r="I36" s="364">
        <v>0</v>
      </c>
      <c r="J36" s="364">
        <v>0</v>
      </c>
      <c r="K36" s="364">
        <v>0</v>
      </c>
      <c r="L36" s="277">
        <v>8.5</v>
      </c>
      <c r="M36" s="277">
        <v>10.5</v>
      </c>
      <c r="N36" s="277">
        <v>13.3</v>
      </c>
      <c r="O36" s="108">
        <f t="shared" si="9"/>
        <v>72.2</v>
      </c>
      <c r="Q36" s="131"/>
      <c r="R36" s="143"/>
    </row>
    <row r="37" spans="1:17" s="114" customFormat="1" ht="20.25" customHeight="1">
      <c r="A37" s="279"/>
      <c r="B37" s="287" t="s">
        <v>67</v>
      </c>
      <c r="C37" s="277">
        <v>30.7</v>
      </c>
      <c r="D37" s="277">
        <v>44.2</v>
      </c>
      <c r="E37" s="277">
        <v>24.2</v>
      </c>
      <c r="F37" s="277">
        <v>8.8</v>
      </c>
      <c r="G37" s="364">
        <v>0</v>
      </c>
      <c r="H37" s="364">
        <v>0</v>
      </c>
      <c r="I37" s="364">
        <v>0</v>
      </c>
      <c r="J37" s="364">
        <v>0</v>
      </c>
      <c r="K37" s="364">
        <v>0</v>
      </c>
      <c r="L37" s="277">
        <v>19</v>
      </c>
      <c r="M37" s="277">
        <v>29.7</v>
      </c>
      <c r="N37" s="277">
        <v>36</v>
      </c>
      <c r="O37" s="108">
        <f t="shared" si="9"/>
        <v>192.6</v>
      </c>
      <c r="Q37" s="131"/>
    </row>
    <row r="38" spans="1:17" s="114" customFormat="1" ht="20.25" customHeight="1">
      <c r="A38" s="279"/>
      <c r="B38" s="287" t="s">
        <v>73</v>
      </c>
      <c r="C38" s="331">
        <v>25.3</v>
      </c>
      <c r="D38" s="331">
        <v>30.4</v>
      </c>
      <c r="E38" s="331">
        <v>21.3</v>
      </c>
      <c r="F38" s="331">
        <v>9.1</v>
      </c>
      <c r="G38" s="364">
        <v>0</v>
      </c>
      <c r="H38" s="364">
        <v>0</v>
      </c>
      <c r="I38" s="364">
        <v>0</v>
      </c>
      <c r="J38" s="364">
        <v>0</v>
      </c>
      <c r="K38" s="364">
        <v>0</v>
      </c>
      <c r="L38" s="331">
        <v>10.6</v>
      </c>
      <c r="M38" s="331">
        <v>23.3</v>
      </c>
      <c r="N38" s="331">
        <v>30</v>
      </c>
      <c r="O38" s="108">
        <f t="shared" si="9"/>
        <v>150</v>
      </c>
      <c r="Q38" s="131"/>
    </row>
    <row r="39" spans="1:15" s="114" customFormat="1" ht="21" customHeight="1">
      <c r="A39" s="279"/>
      <c r="B39" s="287" t="s">
        <v>23</v>
      </c>
      <c r="C39" s="277">
        <v>16.7</v>
      </c>
      <c r="D39" s="277">
        <v>17.8</v>
      </c>
      <c r="E39" s="277">
        <v>9.1</v>
      </c>
      <c r="F39" s="277">
        <v>4.9</v>
      </c>
      <c r="G39" s="364">
        <v>0</v>
      </c>
      <c r="H39" s="364">
        <v>0</v>
      </c>
      <c r="I39" s="364">
        <v>0</v>
      </c>
      <c r="J39" s="364">
        <v>0</v>
      </c>
      <c r="K39" s="364">
        <v>0</v>
      </c>
      <c r="L39" s="277">
        <v>5.4</v>
      </c>
      <c r="M39" s="277">
        <v>11.9</v>
      </c>
      <c r="N39" s="277">
        <v>15</v>
      </c>
      <c r="O39" s="108">
        <f t="shared" si="9"/>
        <v>80.8</v>
      </c>
    </row>
    <row r="40" spans="1:15" s="114" customFormat="1" ht="21" customHeight="1">
      <c r="A40" s="279"/>
      <c r="B40" s="352" t="s">
        <v>172</v>
      </c>
      <c r="C40" s="370">
        <v>8</v>
      </c>
      <c r="D40" s="370">
        <v>14.7</v>
      </c>
      <c r="E40" s="370">
        <v>4.5</v>
      </c>
      <c r="F40" s="370">
        <v>1.5</v>
      </c>
      <c r="G40" s="298">
        <v>0</v>
      </c>
      <c r="H40" s="298">
        <v>0</v>
      </c>
      <c r="I40" s="298">
        <v>0</v>
      </c>
      <c r="J40" s="298">
        <v>0</v>
      </c>
      <c r="K40" s="298">
        <v>0</v>
      </c>
      <c r="L40" s="371">
        <v>1.8</v>
      </c>
      <c r="M40" s="371">
        <v>4.5</v>
      </c>
      <c r="N40" s="372">
        <v>5</v>
      </c>
      <c r="O40" s="109">
        <f t="shared" si="9"/>
        <v>40</v>
      </c>
    </row>
    <row r="41" spans="1:17" s="124" customFormat="1" ht="21" customHeight="1">
      <c r="A41" s="284" t="s">
        <v>8</v>
      </c>
      <c r="B41" s="284" t="s">
        <v>30</v>
      </c>
      <c r="C41" s="268">
        <f aca="true" t="shared" si="10" ref="C41:N41">SUM(C42:C54)</f>
        <v>1563.8199999999997</v>
      </c>
      <c r="D41" s="268">
        <f t="shared" si="10"/>
        <v>1610.3999999999996</v>
      </c>
      <c r="E41" s="268">
        <f t="shared" si="10"/>
        <v>1101.3999999999999</v>
      </c>
      <c r="F41" s="268">
        <f t="shared" si="10"/>
        <v>618.8</v>
      </c>
      <c r="G41" s="268">
        <f t="shared" si="10"/>
        <v>0</v>
      </c>
      <c r="H41" s="268">
        <f t="shared" si="10"/>
        <v>0</v>
      </c>
      <c r="I41" s="268">
        <f t="shared" si="10"/>
        <v>0</v>
      </c>
      <c r="J41" s="268">
        <f t="shared" si="10"/>
        <v>0</v>
      </c>
      <c r="K41" s="268">
        <f t="shared" si="10"/>
        <v>0</v>
      </c>
      <c r="L41" s="268">
        <f t="shared" si="10"/>
        <v>786</v>
      </c>
      <c r="M41" s="268">
        <f t="shared" si="10"/>
        <v>1291.1</v>
      </c>
      <c r="N41" s="268">
        <f t="shared" si="10"/>
        <v>1900.8</v>
      </c>
      <c r="O41" s="268">
        <f>SUM(O42:O54)</f>
        <v>8872.32</v>
      </c>
      <c r="P41" s="126"/>
      <c r="Q41" s="140"/>
    </row>
    <row r="42" spans="1:17" s="114" customFormat="1" ht="22.5" customHeight="1">
      <c r="A42" s="271"/>
      <c r="B42" s="287" t="s">
        <v>95</v>
      </c>
      <c r="C42" s="277">
        <v>33.3</v>
      </c>
      <c r="D42" s="277">
        <v>42.3</v>
      </c>
      <c r="E42" s="277">
        <v>34.2</v>
      </c>
      <c r="F42" s="277">
        <v>18.8</v>
      </c>
      <c r="G42" s="364">
        <v>0</v>
      </c>
      <c r="H42" s="364">
        <v>0</v>
      </c>
      <c r="I42" s="364">
        <v>0</v>
      </c>
      <c r="J42" s="364">
        <v>0</v>
      </c>
      <c r="K42" s="364">
        <v>0</v>
      </c>
      <c r="L42" s="277">
        <v>28.1</v>
      </c>
      <c r="M42" s="277">
        <v>38</v>
      </c>
      <c r="N42" s="277">
        <v>51.2</v>
      </c>
      <c r="O42" s="373">
        <f>SUM(C42:N42)</f>
        <v>245.89999999999998</v>
      </c>
      <c r="Q42" s="131"/>
    </row>
    <row r="43" spans="1:17" s="114" customFormat="1" ht="22.5" customHeight="1">
      <c r="A43" s="271"/>
      <c r="B43" s="287" t="s">
        <v>96</v>
      </c>
      <c r="C43" s="277">
        <v>238.8</v>
      </c>
      <c r="D43" s="277">
        <v>222.1</v>
      </c>
      <c r="E43" s="277">
        <v>132</v>
      </c>
      <c r="F43" s="277">
        <v>74</v>
      </c>
      <c r="G43" s="364">
        <v>0</v>
      </c>
      <c r="H43" s="364">
        <v>0</v>
      </c>
      <c r="I43" s="364">
        <v>0</v>
      </c>
      <c r="J43" s="364">
        <v>0</v>
      </c>
      <c r="K43" s="364">
        <v>0</v>
      </c>
      <c r="L43" s="277">
        <v>88.7</v>
      </c>
      <c r="M43" s="277">
        <v>165.5</v>
      </c>
      <c r="N43" s="277">
        <v>283.7</v>
      </c>
      <c r="O43" s="373">
        <f aca="true" t="shared" si="11" ref="O43:O54">SUM(C43:N43)</f>
        <v>1204.8</v>
      </c>
      <c r="Q43" s="131"/>
    </row>
    <row r="44" spans="1:17" s="114" customFormat="1" ht="18" customHeight="1">
      <c r="A44" s="271"/>
      <c r="B44" s="287" t="s">
        <v>92</v>
      </c>
      <c r="C44" s="277">
        <v>163</v>
      </c>
      <c r="D44" s="277">
        <v>107.2</v>
      </c>
      <c r="E44" s="277">
        <v>85</v>
      </c>
      <c r="F44" s="277">
        <v>38</v>
      </c>
      <c r="G44" s="364">
        <v>0</v>
      </c>
      <c r="H44" s="364">
        <v>0</v>
      </c>
      <c r="I44" s="364">
        <v>0</v>
      </c>
      <c r="J44" s="364">
        <v>0</v>
      </c>
      <c r="K44" s="364">
        <v>0</v>
      </c>
      <c r="L44" s="277">
        <v>53.2</v>
      </c>
      <c r="M44" s="277">
        <v>97.7</v>
      </c>
      <c r="N44" s="277">
        <v>98.7</v>
      </c>
      <c r="O44" s="373">
        <f t="shared" si="11"/>
        <v>642.8000000000001</v>
      </c>
      <c r="Q44" s="131"/>
    </row>
    <row r="45" spans="1:17" s="114" customFormat="1" ht="21" customHeight="1">
      <c r="A45" s="271"/>
      <c r="B45" s="287" t="s">
        <v>84</v>
      </c>
      <c r="C45" s="277">
        <v>163.8</v>
      </c>
      <c r="D45" s="277">
        <v>163.8</v>
      </c>
      <c r="E45" s="277">
        <v>111.3</v>
      </c>
      <c r="F45" s="277">
        <v>63.5</v>
      </c>
      <c r="G45" s="364">
        <v>0</v>
      </c>
      <c r="H45" s="364">
        <v>0</v>
      </c>
      <c r="I45" s="364">
        <v>0</v>
      </c>
      <c r="J45" s="364">
        <v>0</v>
      </c>
      <c r="K45" s="364">
        <v>0</v>
      </c>
      <c r="L45" s="277">
        <v>91</v>
      </c>
      <c r="M45" s="277">
        <v>114.3</v>
      </c>
      <c r="N45" s="277">
        <v>194.3</v>
      </c>
      <c r="O45" s="373">
        <f t="shared" si="11"/>
        <v>902</v>
      </c>
      <c r="Q45" s="131"/>
    </row>
    <row r="46" spans="1:15" s="132" customFormat="1" ht="22.5" customHeight="1">
      <c r="A46" s="287"/>
      <c r="B46" s="287" t="s">
        <v>97</v>
      </c>
      <c r="C46" s="374">
        <v>92.4</v>
      </c>
      <c r="D46" s="374">
        <v>102.2</v>
      </c>
      <c r="E46" s="374">
        <v>64.3</v>
      </c>
      <c r="F46" s="374">
        <v>38.1</v>
      </c>
      <c r="G46" s="364">
        <v>0</v>
      </c>
      <c r="H46" s="364">
        <v>0</v>
      </c>
      <c r="I46" s="364">
        <v>0</v>
      </c>
      <c r="J46" s="364">
        <v>0</v>
      </c>
      <c r="K46" s="364">
        <v>0</v>
      </c>
      <c r="L46" s="374">
        <v>56.1</v>
      </c>
      <c r="M46" s="374">
        <v>71.5</v>
      </c>
      <c r="N46" s="374">
        <v>107.1</v>
      </c>
      <c r="O46" s="373">
        <f t="shared" si="11"/>
        <v>531.7</v>
      </c>
    </row>
    <row r="47" spans="1:17" s="114" customFormat="1" ht="25.5" customHeight="1">
      <c r="A47" s="271"/>
      <c r="B47" s="287" t="s">
        <v>112</v>
      </c>
      <c r="C47" s="331">
        <v>163.7</v>
      </c>
      <c r="D47" s="331">
        <v>165</v>
      </c>
      <c r="E47" s="331">
        <v>98.2</v>
      </c>
      <c r="F47" s="331">
        <v>64.3</v>
      </c>
      <c r="G47" s="364">
        <v>0</v>
      </c>
      <c r="H47" s="364">
        <v>0</v>
      </c>
      <c r="I47" s="364">
        <v>0</v>
      </c>
      <c r="J47" s="364">
        <v>0</v>
      </c>
      <c r="K47" s="364">
        <v>0</v>
      </c>
      <c r="L47" s="331">
        <v>70.4</v>
      </c>
      <c r="M47" s="331">
        <v>127.8</v>
      </c>
      <c r="N47" s="331">
        <v>143.5</v>
      </c>
      <c r="O47" s="373">
        <f t="shared" si="11"/>
        <v>832.9</v>
      </c>
      <c r="Q47" s="131"/>
    </row>
    <row r="48" spans="1:17" s="114" customFormat="1" ht="20.25" customHeight="1">
      <c r="A48" s="271"/>
      <c r="B48" s="287" t="s">
        <v>108</v>
      </c>
      <c r="C48" s="277">
        <v>180</v>
      </c>
      <c r="D48" s="277">
        <v>226.7</v>
      </c>
      <c r="E48" s="277">
        <v>169.2</v>
      </c>
      <c r="F48" s="277">
        <v>74</v>
      </c>
      <c r="G48" s="364">
        <v>0</v>
      </c>
      <c r="H48" s="364">
        <v>0</v>
      </c>
      <c r="I48" s="364">
        <v>0</v>
      </c>
      <c r="J48" s="364">
        <v>0</v>
      </c>
      <c r="K48" s="364">
        <v>0</v>
      </c>
      <c r="L48" s="277">
        <v>98</v>
      </c>
      <c r="M48" s="277">
        <v>147.6</v>
      </c>
      <c r="N48" s="277">
        <v>247.5</v>
      </c>
      <c r="O48" s="373">
        <f>SUM(C48:N48)</f>
        <v>1143</v>
      </c>
      <c r="Q48" s="131"/>
    </row>
    <row r="49" spans="1:17" s="114" customFormat="1" ht="21" customHeight="1">
      <c r="A49" s="271"/>
      <c r="B49" s="287" t="s">
        <v>85</v>
      </c>
      <c r="C49" s="277">
        <v>98.7</v>
      </c>
      <c r="D49" s="277">
        <v>102.3</v>
      </c>
      <c r="E49" s="277">
        <v>58.8</v>
      </c>
      <c r="F49" s="277">
        <v>36</v>
      </c>
      <c r="G49" s="364">
        <v>0</v>
      </c>
      <c r="H49" s="364">
        <v>0</v>
      </c>
      <c r="I49" s="364">
        <v>0</v>
      </c>
      <c r="J49" s="364">
        <v>0</v>
      </c>
      <c r="K49" s="364">
        <v>0</v>
      </c>
      <c r="L49" s="277">
        <v>46</v>
      </c>
      <c r="M49" s="277">
        <v>73.5</v>
      </c>
      <c r="N49" s="277">
        <v>132.4</v>
      </c>
      <c r="O49" s="373">
        <f>SUM(C49:N49)</f>
        <v>547.7</v>
      </c>
      <c r="Q49" s="131"/>
    </row>
    <row r="50" spans="1:17" s="114" customFormat="1" ht="24" customHeight="1">
      <c r="A50" s="271"/>
      <c r="B50" s="287" t="s">
        <v>110</v>
      </c>
      <c r="C50" s="277">
        <v>52.8</v>
      </c>
      <c r="D50" s="277">
        <v>61.6</v>
      </c>
      <c r="E50" s="277">
        <v>35.2</v>
      </c>
      <c r="F50" s="277">
        <v>30.3</v>
      </c>
      <c r="G50" s="364">
        <v>0</v>
      </c>
      <c r="H50" s="364">
        <v>0</v>
      </c>
      <c r="I50" s="364">
        <v>0</v>
      </c>
      <c r="J50" s="364">
        <v>0</v>
      </c>
      <c r="K50" s="364">
        <v>0</v>
      </c>
      <c r="L50" s="277">
        <v>35.1</v>
      </c>
      <c r="M50" s="277">
        <v>57</v>
      </c>
      <c r="N50" s="277">
        <v>77.3</v>
      </c>
      <c r="O50" s="373">
        <f>SUM(C50:N50)</f>
        <v>349.3</v>
      </c>
      <c r="Q50" s="131"/>
    </row>
    <row r="51" spans="1:17" s="114" customFormat="1" ht="20.25" customHeight="1">
      <c r="A51" s="271"/>
      <c r="B51" s="287" t="s">
        <v>114</v>
      </c>
      <c r="C51" s="277">
        <v>128.8</v>
      </c>
      <c r="D51" s="277">
        <v>134.5</v>
      </c>
      <c r="E51" s="277">
        <v>98.3</v>
      </c>
      <c r="F51" s="277">
        <v>60.9</v>
      </c>
      <c r="G51" s="364">
        <v>0</v>
      </c>
      <c r="H51" s="364">
        <v>0</v>
      </c>
      <c r="I51" s="364">
        <v>0</v>
      </c>
      <c r="J51" s="364">
        <v>0</v>
      </c>
      <c r="K51" s="364">
        <v>0</v>
      </c>
      <c r="L51" s="277">
        <v>71.5</v>
      </c>
      <c r="M51" s="277">
        <v>143.6</v>
      </c>
      <c r="N51" s="277">
        <v>257.2</v>
      </c>
      <c r="O51" s="373">
        <f>SUM(C51:N51)</f>
        <v>894.8</v>
      </c>
      <c r="Q51" s="131"/>
    </row>
    <row r="52" spans="1:17" s="114" customFormat="1" ht="21" customHeight="1">
      <c r="A52" s="271"/>
      <c r="B52" s="287" t="s">
        <v>113</v>
      </c>
      <c r="C52" s="277">
        <v>102.3</v>
      </c>
      <c r="D52" s="277">
        <v>123.5</v>
      </c>
      <c r="E52" s="277">
        <v>90</v>
      </c>
      <c r="F52" s="277">
        <v>51.6</v>
      </c>
      <c r="G52" s="364">
        <v>0</v>
      </c>
      <c r="H52" s="364">
        <v>0</v>
      </c>
      <c r="I52" s="364">
        <v>0</v>
      </c>
      <c r="J52" s="364">
        <v>0</v>
      </c>
      <c r="K52" s="364">
        <v>0</v>
      </c>
      <c r="L52" s="277">
        <v>68.6</v>
      </c>
      <c r="M52" s="277">
        <v>129.5</v>
      </c>
      <c r="N52" s="277">
        <v>146</v>
      </c>
      <c r="O52" s="373">
        <f>SUM(C52:N52)</f>
        <v>711.5</v>
      </c>
      <c r="Q52" s="131"/>
    </row>
    <row r="53" spans="1:17" s="114" customFormat="1" ht="20.25" customHeight="1">
      <c r="A53" s="271"/>
      <c r="B53" s="289" t="s">
        <v>90</v>
      </c>
      <c r="C53" s="364">
        <v>77.6</v>
      </c>
      <c r="D53" s="364">
        <v>80.1</v>
      </c>
      <c r="E53" s="364">
        <v>77.6</v>
      </c>
      <c r="F53" s="364">
        <v>49</v>
      </c>
      <c r="G53" s="364">
        <v>0</v>
      </c>
      <c r="H53" s="364">
        <v>0</v>
      </c>
      <c r="I53" s="364">
        <v>0</v>
      </c>
      <c r="J53" s="364">
        <v>0</v>
      </c>
      <c r="K53" s="364">
        <v>0</v>
      </c>
      <c r="L53" s="278">
        <v>49</v>
      </c>
      <c r="M53" s="278">
        <v>66</v>
      </c>
      <c r="N53" s="278">
        <v>85.3</v>
      </c>
      <c r="O53" s="375">
        <f t="shared" si="11"/>
        <v>484.59999999999997</v>
      </c>
      <c r="Q53" s="131"/>
    </row>
    <row r="54" spans="1:17" s="114" customFormat="1" ht="20.25" customHeight="1">
      <c r="A54" s="271"/>
      <c r="B54" s="289" t="s">
        <v>177</v>
      </c>
      <c r="C54" s="364">
        <v>68.62</v>
      </c>
      <c r="D54" s="364">
        <v>79.1</v>
      </c>
      <c r="E54" s="364">
        <v>47.3</v>
      </c>
      <c r="F54" s="364">
        <v>20.3</v>
      </c>
      <c r="G54" s="364">
        <v>0</v>
      </c>
      <c r="H54" s="364">
        <v>0</v>
      </c>
      <c r="I54" s="364">
        <v>0</v>
      </c>
      <c r="J54" s="364">
        <v>0</v>
      </c>
      <c r="K54" s="364">
        <v>0</v>
      </c>
      <c r="L54" s="278">
        <v>30.3</v>
      </c>
      <c r="M54" s="278">
        <v>59.1</v>
      </c>
      <c r="N54" s="278">
        <v>76.6</v>
      </c>
      <c r="O54" s="375">
        <f t="shared" si="11"/>
        <v>381.32000000000005</v>
      </c>
      <c r="Q54" s="131"/>
    </row>
    <row r="55" spans="1:16" s="124" customFormat="1" ht="20.25" customHeight="1">
      <c r="A55" s="284" t="s">
        <v>9</v>
      </c>
      <c r="B55" s="284" t="s">
        <v>31</v>
      </c>
      <c r="C55" s="268">
        <f aca="true" t="shared" si="12" ref="C55:O55">SUM(C56:C57)</f>
        <v>57.9</v>
      </c>
      <c r="D55" s="268">
        <f>SUM(D56:D57)</f>
        <v>62.28</v>
      </c>
      <c r="E55" s="268">
        <f t="shared" si="12"/>
        <v>53.5</v>
      </c>
      <c r="F55" s="268">
        <f t="shared" si="12"/>
        <v>32.8</v>
      </c>
      <c r="G55" s="268">
        <f t="shared" si="12"/>
        <v>0</v>
      </c>
      <c r="H55" s="268">
        <f t="shared" si="12"/>
        <v>0</v>
      </c>
      <c r="I55" s="268">
        <f t="shared" si="12"/>
        <v>0</v>
      </c>
      <c r="J55" s="268">
        <f t="shared" si="12"/>
        <v>0</v>
      </c>
      <c r="K55" s="268">
        <f t="shared" si="12"/>
        <v>0</v>
      </c>
      <c r="L55" s="268">
        <f t="shared" si="12"/>
        <v>32.4</v>
      </c>
      <c r="M55" s="268">
        <f t="shared" si="12"/>
        <v>58.5</v>
      </c>
      <c r="N55" s="268">
        <f t="shared" si="12"/>
        <v>68</v>
      </c>
      <c r="O55" s="268">
        <f t="shared" si="12"/>
        <v>365.38</v>
      </c>
      <c r="P55" s="133"/>
    </row>
    <row r="56" spans="1:15" s="134" customFormat="1" ht="40.5" customHeight="1">
      <c r="A56" s="297"/>
      <c r="B56" s="297" t="s">
        <v>144</v>
      </c>
      <c r="C56" s="278">
        <v>0</v>
      </c>
      <c r="D56" s="278">
        <v>0</v>
      </c>
      <c r="E56" s="278">
        <v>0</v>
      </c>
      <c r="F56" s="278">
        <v>0</v>
      </c>
      <c r="G56" s="278">
        <v>0</v>
      </c>
      <c r="H56" s="278">
        <v>0</v>
      </c>
      <c r="I56" s="278">
        <v>0</v>
      </c>
      <c r="J56" s="278">
        <v>0</v>
      </c>
      <c r="K56" s="278">
        <v>0</v>
      </c>
      <c r="L56" s="278">
        <v>0</v>
      </c>
      <c r="M56" s="278">
        <v>0</v>
      </c>
      <c r="N56" s="278">
        <v>0</v>
      </c>
      <c r="O56" s="235">
        <f>SUM(C56:N56)</f>
        <v>0</v>
      </c>
    </row>
    <row r="57" spans="1:15" s="134" customFormat="1" ht="37.5" customHeight="1">
      <c r="A57" s="297"/>
      <c r="B57" s="356" t="s">
        <v>178</v>
      </c>
      <c r="C57" s="278">
        <v>57.9</v>
      </c>
      <c r="D57" s="278">
        <v>62.28</v>
      </c>
      <c r="E57" s="278">
        <v>53.5</v>
      </c>
      <c r="F57" s="278">
        <v>32.8</v>
      </c>
      <c r="G57" s="278">
        <v>0</v>
      </c>
      <c r="H57" s="278">
        <v>0</v>
      </c>
      <c r="I57" s="278">
        <v>0</v>
      </c>
      <c r="J57" s="278">
        <v>0</v>
      </c>
      <c r="K57" s="278">
        <v>0</v>
      </c>
      <c r="L57" s="278">
        <v>32.4</v>
      </c>
      <c r="M57" s="278">
        <v>58.5</v>
      </c>
      <c r="N57" s="278">
        <v>68</v>
      </c>
      <c r="O57" s="235">
        <f>SUM(C57:N57)</f>
        <v>365.38</v>
      </c>
    </row>
    <row r="58" spans="1:17" s="124" customFormat="1" ht="20.25" customHeight="1">
      <c r="A58" s="135"/>
      <c r="B58" s="117" t="s">
        <v>32</v>
      </c>
      <c r="C58" s="136">
        <f aca="true" t="shared" si="13" ref="C58:N58">C10+C27+C31+C41+C55</f>
        <v>2196.81</v>
      </c>
      <c r="D58" s="136">
        <f t="shared" si="13"/>
        <v>2206.2799999999997</v>
      </c>
      <c r="E58" s="136">
        <f t="shared" si="13"/>
        <v>1576.6999999999998</v>
      </c>
      <c r="F58" s="136">
        <f t="shared" si="13"/>
        <v>876.3999999999999</v>
      </c>
      <c r="G58" s="136">
        <f t="shared" si="13"/>
        <v>0</v>
      </c>
      <c r="H58" s="136">
        <f t="shared" si="13"/>
        <v>0</v>
      </c>
      <c r="I58" s="136">
        <f t="shared" si="13"/>
        <v>0</v>
      </c>
      <c r="J58" s="136">
        <f t="shared" si="13"/>
        <v>0</v>
      </c>
      <c r="K58" s="136">
        <f t="shared" si="13"/>
        <v>1.5</v>
      </c>
      <c r="L58" s="136">
        <f t="shared" si="13"/>
        <v>1087</v>
      </c>
      <c r="M58" s="136">
        <f t="shared" si="13"/>
        <v>1772.1</v>
      </c>
      <c r="N58" s="136">
        <f t="shared" si="13"/>
        <v>2502.6</v>
      </c>
      <c r="O58" s="137">
        <f>SUM(C58:N58)</f>
        <v>12219.39</v>
      </c>
      <c r="P58" s="138"/>
      <c r="Q58" s="146"/>
    </row>
    <row r="59" spans="2:14" ht="15.75">
      <c r="B59" s="10"/>
      <c r="C59" s="376"/>
      <c r="D59" s="376"/>
      <c r="E59" s="376"/>
      <c r="F59" s="376"/>
      <c r="G59" s="376"/>
      <c r="H59" s="376"/>
      <c r="I59" s="376"/>
      <c r="J59" s="376"/>
      <c r="K59" s="376"/>
      <c r="L59" s="376"/>
      <c r="M59" s="376"/>
      <c r="N59" s="376"/>
    </row>
    <row r="60" spans="2:16" ht="18.75">
      <c r="B60" s="357"/>
      <c r="C60" s="357"/>
      <c r="D60" s="357"/>
      <c r="E60" s="357"/>
      <c r="F60" s="357"/>
      <c r="G60" s="357"/>
      <c r="H60" s="357"/>
      <c r="I60" s="357"/>
      <c r="J60" s="357"/>
      <c r="K60" s="357"/>
      <c r="L60" s="357"/>
      <c r="M60" s="357"/>
      <c r="N60" s="377"/>
      <c r="O60" s="378"/>
      <c r="P60" s="21"/>
    </row>
    <row r="61" spans="2:17" ht="15.75">
      <c r="B61" s="12"/>
      <c r="C61" s="376"/>
      <c r="D61" s="376"/>
      <c r="E61" s="376"/>
      <c r="F61" s="376"/>
      <c r="G61" s="376"/>
      <c r="H61" s="376"/>
      <c r="I61" s="376"/>
      <c r="J61" s="376"/>
      <c r="K61" s="376"/>
      <c r="L61" s="376"/>
      <c r="M61" s="376"/>
      <c r="N61" s="376"/>
      <c r="P61" s="147"/>
      <c r="Q61" s="147"/>
    </row>
    <row r="62" spans="2:15" ht="15.75">
      <c r="B62" s="10"/>
      <c r="C62" s="376"/>
      <c r="D62" s="376"/>
      <c r="E62" s="376"/>
      <c r="F62" s="376"/>
      <c r="G62" s="376"/>
      <c r="H62" s="376"/>
      <c r="I62" s="376"/>
      <c r="J62" s="376"/>
      <c r="K62" s="376"/>
      <c r="L62" s="376"/>
      <c r="M62" s="376"/>
      <c r="N62" s="376"/>
      <c r="O62" s="378"/>
    </row>
    <row r="63" spans="2:15" ht="15.75">
      <c r="B63" s="10"/>
      <c r="C63" s="376"/>
      <c r="D63" s="376"/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8"/>
    </row>
    <row r="64" spans="2:14" ht="15.75">
      <c r="B64" s="13"/>
      <c r="C64" s="376"/>
      <c r="D64" s="376"/>
      <c r="E64" s="376"/>
      <c r="F64" s="376"/>
      <c r="G64" s="376"/>
      <c r="H64" s="376"/>
      <c r="I64" s="376"/>
      <c r="J64" s="376"/>
      <c r="K64" s="376"/>
      <c r="L64" s="376"/>
      <c r="M64" s="376"/>
      <c r="N64" s="376"/>
    </row>
    <row r="65" spans="2:14" ht="15.75">
      <c r="B65" s="10"/>
      <c r="C65" s="376"/>
      <c r="D65" s="376"/>
      <c r="E65" s="376"/>
      <c r="F65" s="376"/>
      <c r="G65" s="376"/>
      <c r="H65" s="376"/>
      <c r="I65" s="376"/>
      <c r="J65" s="376"/>
      <c r="K65" s="376"/>
      <c r="L65" s="376"/>
      <c r="M65" s="376"/>
      <c r="N65" s="376"/>
    </row>
    <row r="66" spans="2:14" ht="15.75">
      <c r="B66" s="12"/>
      <c r="C66" s="376"/>
      <c r="D66" s="376"/>
      <c r="E66" s="376"/>
      <c r="F66" s="376"/>
      <c r="G66" s="376"/>
      <c r="H66" s="376"/>
      <c r="I66" s="376"/>
      <c r="J66" s="376"/>
      <c r="K66" s="376"/>
      <c r="L66" s="376"/>
      <c r="M66" s="376"/>
      <c r="N66" s="376"/>
    </row>
    <row r="67" spans="2:14" ht="15.75">
      <c r="B67" s="12"/>
      <c r="C67" s="376"/>
      <c r="D67" s="376"/>
      <c r="E67" s="376"/>
      <c r="F67" s="376"/>
      <c r="G67" s="376"/>
      <c r="H67" s="376"/>
      <c r="I67" s="376"/>
      <c r="J67" s="376"/>
      <c r="K67" s="376"/>
      <c r="L67" s="376"/>
      <c r="M67" s="376"/>
      <c r="N67" s="376"/>
    </row>
    <row r="68" spans="2:14" ht="15.75">
      <c r="B68" s="12"/>
      <c r="C68" s="376"/>
      <c r="D68" s="376"/>
      <c r="E68" s="376"/>
      <c r="F68" s="376"/>
      <c r="G68" s="376"/>
      <c r="H68" s="376"/>
      <c r="I68" s="376"/>
      <c r="J68" s="376"/>
      <c r="K68" s="376"/>
      <c r="L68" s="376"/>
      <c r="M68" s="376"/>
      <c r="N68" s="376"/>
    </row>
    <row r="69" spans="2:14" ht="15.75">
      <c r="B69" s="12"/>
      <c r="C69" s="376"/>
      <c r="D69" s="376"/>
      <c r="E69" s="376"/>
      <c r="F69" s="376"/>
      <c r="G69" s="376"/>
      <c r="H69" s="376"/>
      <c r="I69" s="376"/>
      <c r="J69" s="376"/>
      <c r="K69" s="376"/>
      <c r="L69" s="376"/>
      <c r="M69" s="376"/>
      <c r="N69" s="376"/>
    </row>
    <row r="70" spans="2:14" ht="15.75">
      <c r="B70" s="12"/>
      <c r="C70" s="376"/>
      <c r="D70" s="376"/>
      <c r="E70" s="376"/>
      <c r="F70" s="376"/>
      <c r="G70" s="376"/>
      <c r="H70" s="376"/>
      <c r="I70" s="376"/>
      <c r="J70" s="376"/>
      <c r="K70" s="376"/>
      <c r="L70" s="376"/>
      <c r="M70" s="376"/>
      <c r="N70" s="376"/>
    </row>
    <row r="71" spans="2:14" ht="15.75">
      <c r="B71" s="12"/>
      <c r="C71" s="376"/>
      <c r="D71" s="376"/>
      <c r="E71" s="376"/>
      <c r="F71" s="376"/>
      <c r="G71" s="376"/>
      <c r="H71" s="376"/>
      <c r="I71" s="376"/>
      <c r="J71" s="376"/>
      <c r="K71" s="376"/>
      <c r="L71" s="376"/>
      <c r="M71" s="376"/>
      <c r="N71" s="376"/>
    </row>
  </sheetData>
  <sheetProtection/>
  <mergeCells count="5">
    <mergeCell ref="C8:O8"/>
    <mergeCell ref="A8:A9"/>
    <mergeCell ref="B8:B9"/>
    <mergeCell ref="B6:N6"/>
    <mergeCell ref="H2:N4"/>
  </mergeCells>
  <printOptions/>
  <pageMargins left="1.1811023622047245" right="0.5905511811023623" top="0.984251968503937" bottom="0.7874015748031497" header="0.5118110236220472" footer="0.5118110236220472"/>
  <pageSetup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91"/>
  <sheetViews>
    <sheetView view="pageBreakPreview" zoomScaleSheetLayoutView="100" zoomScalePageLayoutView="0" workbookViewId="0" topLeftCell="A1">
      <pane xSplit="2" ySplit="8" topLeftCell="C7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0" sqref="B30"/>
    </sheetView>
  </sheetViews>
  <sheetFormatPr defaultColWidth="9.140625" defaultRowHeight="12.75"/>
  <cols>
    <col min="1" max="1" width="5.140625" style="0" customWidth="1"/>
    <col min="2" max="2" width="39.140625" style="0" customWidth="1"/>
    <col min="3" max="3" width="8.00390625" style="22" customWidth="1"/>
    <col min="4" max="4" width="8.421875" style="22" customWidth="1"/>
    <col min="5" max="5" width="7.28125" style="22" customWidth="1"/>
    <col min="6" max="6" width="7.00390625" style="30" customWidth="1"/>
    <col min="7" max="7" width="6.57421875" style="30" customWidth="1"/>
    <col min="8" max="8" width="7.28125" style="30" customWidth="1"/>
    <col min="9" max="9" width="6.57421875" style="22" customWidth="1"/>
    <col min="10" max="10" width="10.00390625" style="22" customWidth="1"/>
    <col min="11" max="11" width="9.140625" style="22" customWidth="1"/>
    <col min="12" max="13" width="9.140625" style="30" customWidth="1"/>
    <col min="14" max="14" width="8.7109375" style="30" customWidth="1"/>
    <col min="16" max="16" width="5.8515625" style="0" customWidth="1"/>
  </cols>
  <sheetData>
    <row r="1" spans="11:16" s="7" customFormat="1" ht="22.5" customHeight="1">
      <c r="K1" s="379"/>
      <c r="L1" s="380"/>
      <c r="M1" s="380"/>
      <c r="N1" s="380"/>
      <c r="O1" s="380"/>
      <c r="P1" s="60"/>
    </row>
    <row r="2" spans="2:16" s="7" customFormat="1" ht="67.5" customHeight="1">
      <c r="B2" s="11"/>
      <c r="I2" s="440" t="s">
        <v>189</v>
      </c>
      <c r="J2" s="443"/>
      <c r="K2" s="443"/>
      <c r="L2" s="443"/>
      <c r="M2" s="443"/>
      <c r="N2" s="443"/>
      <c r="O2" s="380"/>
      <c r="P2" s="60"/>
    </row>
    <row r="3" spans="2:16" s="7" customFormat="1" ht="15" customHeight="1">
      <c r="B3" s="11"/>
      <c r="I3" s="353"/>
      <c r="J3" s="394"/>
      <c r="K3" s="394"/>
      <c r="L3" s="394"/>
      <c r="M3" s="394"/>
      <c r="N3" s="394"/>
      <c r="O3" s="380"/>
      <c r="P3" s="60"/>
    </row>
    <row r="4" spans="1:15" s="7" customFormat="1" ht="24.75" customHeight="1">
      <c r="A4" s="33"/>
      <c r="B4" s="442" t="s">
        <v>183</v>
      </c>
      <c r="C4" s="442"/>
      <c r="D4" s="442"/>
      <c r="E4" s="442"/>
      <c r="F4" s="442"/>
      <c r="G4" s="442"/>
      <c r="H4" s="442"/>
      <c r="I4" s="442"/>
      <c r="J4" s="442"/>
      <c r="K4" s="442"/>
      <c r="L4" s="442"/>
      <c r="M4" s="442"/>
      <c r="N4" s="442"/>
      <c r="O4" s="34"/>
    </row>
    <row r="5" spans="1:15" s="7" customFormat="1" ht="9.75" customHeight="1">
      <c r="A5" s="33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4"/>
    </row>
    <row r="6" spans="1:15" s="7" customFormat="1" ht="6.75" customHeight="1">
      <c r="A6" s="35"/>
      <c r="B6" s="35"/>
      <c r="C6" s="36"/>
      <c r="D6" s="37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</row>
    <row r="7" spans="1:15" s="7" customFormat="1" ht="29.25" customHeight="1">
      <c r="A7" s="381" t="s">
        <v>0</v>
      </c>
      <c r="B7" s="381" t="s">
        <v>1</v>
      </c>
      <c r="C7" s="426" t="s">
        <v>53</v>
      </c>
      <c r="D7" s="426"/>
      <c r="E7" s="426"/>
      <c r="F7" s="426"/>
      <c r="G7" s="426"/>
      <c r="H7" s="426"/>
      <c r="I7" s="426"/>
      <c r="J7" s="426"/>
      <c r="K7" s="426"/>
      <c r="L7" s="426"/>
      <c r="M7" s="426"/>
      <c r="N7" s="426"/>
      <c r="O7" s="426"/>
    </row>
    <row r="8" spans="1:15" s="7" customFormat="1" ht="11.25" customHeight="1">
      <c r="A8" s="382" t="s">
        <v>2</v>
      </c>
      <c r="B8" s="382" t="s">
        <v>3</v>
      </c>
      <c r="C8" s="300" t="s">
        <v>33</v>
      </c>
      <c r="D8" s="300" t="s">
        <v>34</v>
      </c>
      <c r="E8" s="300" t="s">
        <v>35</v>
      </c>
      <c r="F8" s="300" t="s">
        <v>36</v>
      </c>
      <c r="G8" s="300" t="s">
        <v>37</v>
      </c>
      <c r="H8" s="300" t="s">
        <v>38</v>
      </c>
      <c r="I8" s="300" t="s">
        <v>39</v>
      </c>
      <c r="J8" s="300" t="s">
        <v>40</v>
      </c>
      <c r="K8" s="300" t="s">
        <v>41</v>
      </c>
      <c r="L8" s="300" t="s">
        <v>42</v>
      </c>
      <c r="M8" s="300" t="s">
        <v>43</v>
      </c>
      <c r="N8" s="300" t="s">
        <v>44</v>
      </c>
      <c r="O8" s="300" t="s">
        <v>48</v>
      </c>
    </row>
    <row r="9" spans="1:16" s="7" customFormat="1" ht="12.75">
      <c r="A9" s="266"/>
      <c r="B9" s="266" t="s">
        <v>120</v>
      </c>
      <c r="C9" s="322">
        <f aca="true" t="shared" si="0" ref="C9:N9">C10+C16+C18+C20+C22+C26+C28</f>
        <v>204</v>
      </c>
      <c r="D9" s="322">
        <f t="shared" si="0"/>
        <v>205</v>
      </c>
      <c r="E9" s="322">
        <f t="shared" si="0"/>
        <v>204</v>
      </c>
      <c r="F9" s="322">
        <f t="shared" si="0"/>
        <v>184</v>
      </c>
      <c r="G9" s="322">
        <f t="shared" si="0"/>
        <v>185</v>
      </c>
      <c r="H9" s="322">
        <f t="shared" si="0"/>
        <v>185.5</v>
      </c>
      <c r="I9" s="322">
        <f t="shared" si="0"/>
        <v>190.5</v>
      </c>
      <c r="J9" s="322">
        <f t="shared" si="0"/>
        <v>189.5</v>
      </c>
      <c r="K9" s="322">
        <f t="shared" si="0"/>
        <v>204.5</v>
      </c>
      <c r="L9" s="322">
        <f t="shared" si="0"/>
        <v>203</v>
      </c>
      <c r="M9" s="322">
        <f t="shared" si="0"/>
        <v>213</v>
      </c>
      <c r="N9" s="322">
        <f t="shared" si="0"/>
        <v>213</v>
      </c>
      <c r="O9" s="322">
        <f aca="true" t="shared" si="1" ref="O9:O16">SUM(C9:N9)</f>
        <v>2381</v>
      </c>
      <c r="P9" s="74"/>
    </row>
    <row r="10" spans="1:15" s="7" customFormat="1" ht="12.75">
      <c r="A10" s="269" t="s">
        <v>4</v>
      </c>
      <c r="B10" s="269" t="s">
        <v>138</v>
      </c>
      <c r="C10" s="270">
        <f aca="true" t="shared" si="2" ref="C10:N10">SUM(C11:C15)</f>
        <v>191.5</v>
      </c>
      <c r="D10" s="270">
        <f t="shared" si="2"/>
        <v>191.5</v>
      </c>
      <c r="E10" s="270">
        <f t="shared" si="2"/>
        <v>191.5</v>
      </c>
      <c r="F10" s="270">
        <f t="shared" si="2"/>
        <v>171.5</v>
      </c>
      <c r="G10" s="270">
        <f t="shared" si="2"/>
        <v>171.5</v>
      </c>
      <c r="H10" s="270">
        <f t="shared" si="2"/>
        <v>171.5</v>
      </c>
      <c r="I10" s="270">
        <f t="shared" si="2"/>
        <v>176.5</v>
      </c>
      <c r="J10" s="270">
        <f t="shared" si="2"/>
        <v>176.5</v>
      </c>
      <c r="K10" s="270">
        <f t="shared" si="2"/>
        <v>191.5</v>
      </c>
      <c r="L10" s="270">
        <f t="shared" si="2"/>
        <v>191.5</v>
      </c>
      <c r="M10" s="270">
        <f t="shared" si="2"/>
        <v>201.5</v>
      </c>
      <c r="N10" s="270">
        <f t="shared" si="2"/>
        <v>201.5</v>
      </c>
      <c r="O10" s="270">
        <f t="shared" si="1"/>
        <v>2228</v>
      </c>
    </row>
    <row r="11" spans="1:15" s="7" customFormat="1" ht="12.75">
      <c r="A11" s="271"/>
      <c r="B11" s="271" t="s">
        <v>5</v>
      </c>
      <c r="C11" s="277">
        <v>190</v>
      </c>
      <c r="D11" s="277">
        <v>190</v>
      </c>
      <c r="E11" s="277">
        <v>190</v>
      </c>
      <c r="F11" s="277">
        <v>170</v>
      </c>
      <c r="G11" s="277">
        <v>170</v>
      </c>
      <c r="H11" s="277">
        <v>170</v>
      </c>
      <c r="I11" s="277">
        <v>175</v>
      </c>
      <c r="J11" s="277">
        <v>175</v>
      </c>
      <c r="K11" s="277">
        <v>190</v>
      </c>
      <c r="L11" s="277">
        <v>190</v>
      </c>
      <c r="M11" s="277">
        <v>200</v>
      </c>
      <c r="N11" s="334">
        <v>200</v>
      </c>
      <c r="O11" s="388">
        <f t="shared" si="1"/>
        <v>2210</v>
      </c>
    </row>
    <row r="12" spans="1:15" s="7" customFormat="1" ht="12.75">
      <c r="A12" s="271"/>
      <c r="B12" s="287" t="s">
        <v>72</v>
      </c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8">
        <f t="shared" si="1"/>
        <v>0</v>
      </c>
    </row>
    <row r="13" spans="1:15" s="75" customFormat="1" ht="12.75">
      <c r="A13" s="384"/>
      <c r="B13" s="389" t="s">
        <v>132</v>
      </c>
      <c r="C13" s="355"/>
      <c r="D13" s="355"/>
      <c r="E13" s="355"/>
      <c r="F13" s="355"/>
      <c r="G13" s="355"/>
      <c r="H13" s="355"/>
      <c r="I13" s="355"/>
      <c r="J13" s="355"/>
      <c r="K13" s="355"/>
      <c r="L13" s="355"/>
      <c r="M13" s="355"/>
      <c r="N13" s="355"/>
      <c r="O13" s="369">
        <f>SUM(C13:N13)</f>
        <v>0</v>
      </c>
    </row>
    <row r="14" spans="1:15" s="7" customFormat="1" ht="12.75">
      <c r="A14" s="271"/>
      <c r="B14" s="287" t="s">
        <v>126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7"/>
      <c r="M14" s="277"/>
      <c r="N14" s="277"/>
      <c r="O14" s="388">
        <f t="shared" si="1"/>
        <v>0</v>
      </c>
    </row>
    <row r="15" spans="1:15" s="7" customFormat="1" ht="12.75">
      <c r="A15" s="271"/>
      <c r="B15" s="271" t="s">
        <v>160</v>
      </c>
      <c r="C15" s="278">
        <v>1.5</v>
      </c>
      <c r="D15" s="278">
        <v>1.5</v>
      </c>
      <c r="E15" s="278">
        <v>1.5</v>
      </c>
      <c r="F15" s="278">
        <v>1.5</v>
      </c>
      <c r="G15" s="278">
        <v>1.5</v>
      </c>
      <c r="H15" s="278">
        <v>1.5</v>
      </c>
      <c r="I15" s="278">
        <v>1.5</v>
      </c>
      <c r="J15" s="278">
        <v>1.5</v>
      </c>
      <c r="K15" s="278">
        <v>1.5</v>
      </c>
      <c r="L15" s="278">
        <v>1.5</v>
      </c>
      <c r="M15" s="278">
        <v>1.5</v>
      </c>
      <c r="N15" s="278">
        <v>1.5</v>
      </c>
      <c r="O15" s="324">
        <f t="shared" si="1"/>
        <v>18</v>
      </c>
    </row>
    <row r="16" spans="1:15" s="7" customFormat="1" ht="25.5">
      <c r="A16" s="269" t="s">
        <v>7</v>
      </c>
      <c r="B16" s="269" t="s">
        <v>149</v>
      </c>
      <c r="C16" s="385">
        <f aca="true" t="shared" si="3" ref="C16:N16">+C17</f>
        <v>2</v>
      </c>
      <c r="D16" s="385">
        <f t="shared" si="3"/>
        <v>2</v>
      </c>
      <c r="E16" s="385">
        <f t="shared" si="3"/>
        <v>2</v>
      </c>
      <c r="F16" s="385">
        <f t="shared" si="3"/>
        <v>2</v>
      </c>
      <c r="G16" s="385">
        <f t="shared" si="3"/>
        <v>2</v>
      </c>
      <c r="H16" s="385">
        <f t="shared" si="3"/>
        <v>2</v>
      </c>
      <c r="I16" s="385">
        <f t="shared" si="3"/>
        <v>2</v>
      </c>
      <c r="J16" s="385">
        <f t="shared" si="3"/>
        <v>2</v>
      </c>
      <c r="K16" s="385">
        <f t="shared" si="3"/>
        <v>2</v>
      </c>
      <c r="L16" s="385">
        <f t="shared" si="3"/>
        <v>2</v>
      </c>
      <c r="M16" s="385">
        <f t="shared" si="3"/>
        <v>2</v>
      </c>
      <c r="N16" s="385">
        <f t="shared" si="3"/>
        <v>2</v>
      </c>
      <c r="O16" s="390">
        <f t="shared" si="1"/>
        <v>24</v>
      </c>
    </row>
    <row r="17" spans="1:15" s="7" customFormat="1" ht="25.5">
      <c r="A17" s="271"/>
      <c r="B17" s="386" t="s">
        <v>149</v>
      </c>
      <c r="C17" s="277">
        <v>2</v>
      </c>
      <c r="D17" s="277">
        <v>2</v>
      </c>
      <c r="E17" s="277">
        <v>2</v>
      </c>
      <c r="F17" s="277">
        <v>2</v>
      </c>
      <c r="G17" s="277">
        <v>2</v>
      </c>
      <c r="H17" s="277">
        <v>2</v>
      </c>
      <c r="I17" s="277">
        <v>2</v>
      </c>
      <c r="J17" s="277">
        <v>2</v>
      </c>
      <c r="K17" s="277">
        <v>2</v>
      </c>
      <c r="L17" s="277">
        <v>2</v>
      </c>
      <c r="M17" s="277">
        <v>2</v>
      </c>
      <c r="N17" s="277">
        <v>2</v>
      </c>
      <c r="O17" s="390">
        <f aca="true" t="shared" si="4" ref="O17:O29">SUM(C17:N17)</f>
        <v>24</v>
      </c>
    </row>
    <row r="18" spans="1:15" s="7" customFormat="1" ht="25.5">
      <c r="A18" s="269" t="s">
        <v>8</v>
      </c>
      <c r="B18" s="269" t="s">
        <v>145</v>
      </c>
      <c r="C18" s="270">
        <f aca="true" t="shared" si="5" ref="C18:N18">+C19</f>
        <v>3</v>
      </c>
      <c r="D18" s="270">
        <f t="shared" si="5"/>
        <v>3</v>
      </c>
      <c r="E18" s="270">
        <f t="shared" si="5"/>
        <v>3</v>
      </c>
      <c r="F18" s="270">
        <f t="shared" si="5"/>
        <v>3</v>
      </c>
      <c r="G18" s="270">
        <f t="shared" si="5"/>
        <v>4</v>
      </c>
      <c r="H18" s="270">
        <f t="shared" si="5"/>
        <v>4</v>
      </c>
      <c r="I18" s="270">
        <f t="shared" si="5"/>
        <v>4</v>
      </c>
      <c r="J18" s="270">
        <f t="shared" si="5"/>
        <v>4</v>
      </c>
      <c r="K18" s="270">
        <f t="shared" si="5"/>
        <v>4</v>
      </c>
      <c r="L18" s="270">
        <f t="shared" si="5"/>
        <v>3</v>
      </c>
      <c r="M18" s="270">
        <f t="shared" si="5"/>
        <v>3</v>
      </c>
      <c r="N18" s="270">
        <f t="shared" si="5"/>
        <v>3</v>
      </c>
      <c r="O18" s="390">
        <f t="shared" si="4"/>
        <v>41</v>
      </c>
    </row>
    <row r="19" spans="1:15" s="7" customFormat="1" ht="12.75">
      <c r="A19" s="286"/>
      <c r="B19" s="271" t="s">
        <v>5</v>
      </c>
      <c r="C19" s="331">
        <v>3</v>
      </c>
      <c r="D19" s="331">
        <v>3</v>
      </c>
      <c r="E19" s="331">
        <v>3</v>
      </c>
      <c r="F19" s="331">
        <v>3</v>
      </c>
      <c r="G19" s="331">
        <v>4</v>
      </c>
      <c r="H19" s="331">
        <v>4</v>
      </c>
      <c r="I19" s="331">
        <v>4</v>
      </c>
      <c r="J19" s="331">
        <v>4</v>
      </c>
      <c r="K19" s="331">
        <v>4</v>
      </c>
      <c r="L19" s="331">
        <v>3</v>
      </c>
      <c r="M19" s="331">
        <v>3</v>
      </c>
      <c r="N19" s="331">
        <v>3</v>
      </c>
      <c r="O19" s="390">
        <f t="shared" si="4"/>
        <v>41</v>
      </c>
    </row>
    <row r="20" spans="1:15" s="82" customFormat="1" ht="25.5">
      <c r="A20" s="387" t="s">
        <v>9</v>
      </c>
      <c r="B20" s="269" t="s">
        <v>139</v>
      </c>
      <c r="C20" s="391">
        <f aca="true" t="shared" si="6" ref="C20:N20">+C21</f>
        <v>0</v>
      </c>
      <c r="D20" s="391">
        <f t="shared" si="6"/>
        <v>0</v>
      </c>
      <c r="E20" s="391">
        <f t="shared" si="6"/>
        <v>0</v>
      </c>
      <c r="F20" s="391">
        <f t="shared" si="6"/>
        <v>0</v>
      </c>
      <c r="G20" s="391">
        <f t="shared" si="6"/>
        <v>0</v>
      </c>
      <c r="H20" s="391">
        <f t="shared" si="6"/>
        <v>0</v>
      </c>
      <c r="I20" s="391">
        <f t="shared" si="6"/>
        <v>0</v>
      </c>
      <c r="J20" s="391">
        <f t="shared" si="6"/>
        <v>0</v>
      </c>
      <c r="K20" s="391">
        <f t="shared" si="6"/>
        <v>0</v>
      </c>
      <c r="L20" s="391">
        <f t="shared" si="6"/>
        <v>0</v>
      </c>
      <c r="M20" s="391">
        <f t="shared" si="6"/>
        <v>0</v>
      </c>
      <c r="N20" s="391">
        <f t="shared" si="6"/>
        <v>0</v>
      </c>
      <c r="O20" s="392">
        <f t="shared" si="4"/>
        <v>0</v>
      </c>
    </row>
    <row r="21" spans="1:15" s="82" customFormat="1" ht="12.75">
      <c r="A21" s="274"/>
      <c r="B21" s="274" t="s">
        <v>5</v>
      </c>
      <c r="C21" s="334"/>
      <c r="D21" s="334"/>
      <c r="E21" s="334"/>
      <c r="F21" s="334"/>
      <c r="G21" s="334"/>
      <c r="H21" s="334"/>
      <c r="I21" s="334"/>
      <c r="J21" s="334"/>
      <c r="K21" s="334"/>
      <c r="L21" s="334"/>
      <c r="M21" s="334"/>
      <c r="N21" s="334"/>
      <c r="O21" s="392">
        <f t="shared" si="4"/>
        <v>0</v>
      </c>
    </row>
    <row r="22" spans="1:15" s="7" customFormat="1" ht="25.5">
      <c r="A22" s="269" t="s">
        <v>11</v>
      </c>
      <c r="B22" s="269" t="s">
        <v>146</v>
      </c>
      <c r="C22" s="270">
        <f aca="true" t="shared" si="7" ref="C22:N24">+C23</f>
        <v>4</v>
      </c>
      <c r="D22" s="270">
        <f t="shared" si="7"/>
        <v>4</v>
      </c>
      <c r="E22" s="270">
        <f t="shared" si="7"/>
        <v>4</v>
      </c>
      <c r="F22" s="270">
        <f t="shared" si="7"/>
        <v>4</v>
      </c>
      <c r="G22" s="270">
        <f t="shared" si="7"/>
        <v>4</v>
      </c>
      <c r="H22" s="270">
        <f t="shared" si="7"/>
        <v>4</v>
      </c>
      <c r="I22" s="270">
        <f t="shared" si="7"/>
        <v>4</v>
      </c>
      <c r="J22" s="270">
        <f t="shared" si="7"/>
        <v>4</v>
      </c>
      <c r="K22" s="270">
        <f t="shared" si="7"/>
        <v>4</v>
      </c>
      <c r="L22" s="270">
        <f t="shared" si="7"/>
        <v>4</v>
      </c>
      <c r="M22" s="270">
        <f t="shared" si="7"/>
        <v>4</v>
      </c>
      <c r="N22" s="270">
        <f t="shared" si="7"/>
        <v>4</v>
      </c>
      <c r="O22" s="390">
        <f t="shared" si="4"/>
        <v>48</v>
      </c>
    </row>
    <row r="23" spans="1:15" s="7" customFormat="1" ht="12.75">
      <c r="A23" s="271"/>
      <c r="B23" s="271" t="s">
        <v>5</v>
      </c>
      <c r="C23" s="277">
        <v>4</v>
      </c>
      <c r="D23" s="277">
        <v>4</v>
      </c>
      <c r="E23" s="277">
        <v>4</v>
      </c>
      <c r="F23" s="277">
        <v>4</v>
      </c>
      <c r="G23" s="277">
        <v>4</v>
      </c>
      <c r="H23" s="277">
        <v>4</v>
      </c>
      <c r="I23" s="277">
        <v>4</v>
      </c>
      <c r="J23" s="277">
        <v>4</v>
      </c>
      <c r="K23" s="277">
        <v>4</v>
      </c>
      <c r="L23" s="277">
        <v>4</v>
      </c>
      <c r="M23" s="277">
        <v>4</v>
      </c>
      <c r="N23" s="277">
        <v>4</v>
      </c>
      <c r="O23" s="390">
        <f t="shared" si="4"/>
        <v>48</v>
      </c>
    </row>
    <row r="24" spans="1:15" s="7" customFormat="1" ht="12.75">
      <c r="A24" s="269" t="s">
        <v>11</v>
      </c>
      <c r="B24" s="269" t="s">
        <v>164</v>
      </c>
      <c r="C24" s="270">
        <f t="shared" si="7"/>
        <v>1</v>
      </c>
      <c r="D24" s="270">
        <f t="shared" si="7"/>
        <v>1</v>
      </c>
      <c r="E24" s="270">
        <f t="shared" si="7"/>
        <v>1</v>
      </c>
      <c r="F24" s="270">
        <f t="shared" si="7"/>
        <v>1</v>
      </c>
      <c r="G24" s="270">
        <f t="shared" si="7"/>
        <v>1</v>
      </c>
      <c r="H24" s="270">
        <f t="shared" si="7"/>
        <v>1</v>
      </c>
      <c r="I24" s="270">
        <f t="shared" si="7"/>
        <v>1</v>
      </c>
      <c r="J24" s="270">
        <f t="shared" si="7"/>
        <v>1</v>
      </c>
      <c r="K24" s="270">
        <f t="shared" si="7"/>
        <v>1</v>
      </c>
      <c r="L24" s="270">
        <f t="shared" si="7"/>
        <v>1</v>
      </c>
      <c r="M24" s="270">
        <f t="shared" si="7"/>
        <v>1</v>
      </c>
      <c r="N24" s="270">
        <f t="shared" si="7"/>
        <v>1</v>
      </c>
      <c r="O24" s="390">
        <f>SUM(C24:N24)</f>
        <v>12</v>
      </c>
    </row>
    <row r="25" spans="1:15" s="7" customFormat="1" ht="12.75">
      <c r="A25" s="271"/>
      <c r="B25" s="271" t="s">
        <v>5</v>
      </c>
      <c r="C25" s="277">
        <v>1</v>
      </c>
      <c r="D25" s="277">
        <v>1</v>
      </c>
      <c r="E25" s="277">
        <v>1</v>
      </c>
      <c r="F25" s="277">
        <v>1</v>
      </c>
      <c r="G25" s="277">
        <v>1</v>
      </c>
      <c r="H25" s="277">
        <v>1</v>
      </c>
      <c r="I25" s="277">
        <v>1</v>
      </c>
      <c r="J25" s="277">
        <v>1</v>
      </c>
      <c r="K25" s="277">
        <v>1</v>
      </c>
      <c r="L25" s="277">
        <v>1</v>
      </c>
      <c r="M25" s="277">
        <v>1</v>
      </c>
      <c r="N25" s="277">
        <v>1</v>
      </c>
      <c r="O25" s="390">
        <f>SUM(C25:N25)</f>
        <v>12</v>
      </c>
    </row>
    <row r="26" spans="1:15" s="7" customFormat="1" ht="25.5">
      <c r="A26" s="269" t="s">
        <v>13</v>
      </c>
      <c r="B26" s="269" t="s">
        <v>143</v>
      </c>
      <c r="C26" s="270">
        <f aca="true" t="shared" si="8" ref="C26:N26">+C27</f>
        <v>1.5</v>
      </c>
      <c r="D26" s="270">
        <f t="shared" si="8"/>
        <v>1.5</v>
      </c>
      <c r="E26" s="270">
        <f t="shared" si="8"/>
        <v>1.5</v>
      </c>
      <c r="F26" s="270">
        <f t="shared" si="8"/>
        <v>1.5</v>
      </c>
      <c r="G26" s="270">
        <f t="shared" si="8"/>
        <v>1.5</v>
      </c>
      <c r="H26" s="270">
        <f t="shared" si="8"/>
        <v>2</v>
      </c>
      <c r="I26" s="270">
        <f t="shared" si="8"/>
        <v>2</v>
      </c>
      <c r="J26" s="270">
        <f t="shared" si="8"/>
        <v>2</v>
      </c>
      <c r="K26" s="270">
        <f t="shared" si="8"/>
        <v>2</v>
      </c>
      <c r="L26" s="270">
        <f t="shared" si="8"/>
        <v>1.5</v>
      </c>
      <c r="M26" s="270">
        <f t="shared" si="8"/>
        <v>1.5</v>
      </c>
      <c r="N26" s="270">
        <f t="shared" si="8"/>
        <v>1.5</v>
      </c>
      <c r="O26" s="390">
        <f t="shared" si="4"/>
        <v>20</v>
      </c>
    </row>
    <row r="27" spans="1:15" s="7" customFormat="1" ht="12.75">
      <c r="A27" s="271"/>
      <c r="B27" s="271" t="s">
        <v>5</v>
      </c>
      <c r="C27" s="277">
        <v>1.5</v>
      </c>
      <c r="D27" s="277">
        <v>1.5</v>
      </c>
      <c r="E27" s="277">
        <v>1.5</v>
      </c>
      <c r="F27" s="277">
        <v>1.5</v>
      </c>
      <c r="G27" s="277">
        <v>1.5</v>
      </c>
      <c r="H27" s="277">
        <v>2</v>
      </c>
      <c r="I27" s="277">
        <v>2</v>
      </c>
      <c r="J27" s="277">
        <v>2</v>
      </c>
      <c r="K27" s="277">
        <v>2</v>
      </c>
      <c r="L27" s="277">
        <v>1.5</v>
      </c>
      <c r="M27" s="277">
        <v>1.5</v>
      </c>
      <c r="N27" s="277">
        <v>1.5</v>
      </c>
      <c r="O27" s="390">
        <f t="shared" si="4"/>
        <v>20</v>
      </c>
    </row>
    <row r="28" spans="1:15" s="78" customFormat="1" ht="25.5">
      <c r="A28" s="387" t="s">
        <v>14</v>
      </c>
      <c r="B28" s="387" t="s">
        <v>147</v>
      </c>
      <c r="C28" s="391">
        <f aca="true" t="shared" si="9" ref="C28:N28">+C29</f>
        <v>2</v>
      </c>
      <c r="D28" s="391">
        <f t="shared" si="9"/>
        <v>3</v>
      </c>
      <c r="E28" s="391">
        <f t="shared" si="9"/>
        <v>2</v>
      </c>
      <c r="F28" s="391">
        <f t="shared" si="9"/>
        <v>2</v>
      </c>
      <c r="G28" s="391">
        <f t="shared" si="9"/>
        <v>2</v>
      </c>
      <c r="H28" s="391">
        <f t="shared" si="9"/>
        <v>2</v>
      </c>
      <c r="I28" s="391">
        <f t="shared" si="9"/>
        <v>2</v>
      </c>
      <c r="J28" s="391">
        <f t="shared" si="9"/>
        <v>1</v>
      </c>
      <c r="K28" s="391">
        <f t="shared" si="9"/>
        <v>1</v>
      </c>
      <c r="L28" s="391">
        <f t="shared" si="9"/>
        <v>1</v>
      </c>
      <c r="M28" s="391">
        <f t="shared" si="9"/>
        <v>1</v>
      </c>
      <c r="N28" s="391">
        <f t="shared" si="9"/>
        <v>1</v>
      </c>
      <c r="O28" s="392">
        <f t="shared" si="4"/>
        <v>20</v>
      </c>
    </row>
    <row r="29" spans="1:15" s="78" customFormat="1" ht="12.75">
      <c r="A29" s="274"/>
      <c r="B29" s="274" t="s">
        <v>22</v>
      </c>
      <c r="C29" s="283">
        <v>2</v>
      </c>
      <c r="D29" s="283">
        <v>3</v>
      </c>
      <c r="E29" s="283">
        <v>2</v>
      </c>
      <c r="F29" s="283">
        <v>2</v>
      </c>
      <c r="G29" s="283">
        <v>2</v>
      </c>
      <c r="H29" s="283">
        <v>2</v>
      </c>
      <c r="I29" s="283">
        <v>2</v>
      </c>
      <c r="J29" s="283">
        <v>1</v>
      </c>
      <c r="K29" s="283">
        <v>1</v>
      </c>
      <c r="L29" s="283">
        <v>1</v>
      </c>
      <c r="M29" s="283">
        <v>1</v>
      </c>
      <c r="N29" s="283">
        <v>1</v>
      </c>
      <c r="O29" s="392">
        <f t="shared" si="4"/>
        <v>20</v>
      </c>
    </row>
    <row r="30" spans="1:15" s="70" customFormat="1" ht="27" customHeight="1">
      <c r="A30" s="284" t="s">
        <v>6</v>
      </c>
      <c r="B30" s="284" t="s">
        <v>190</v>
      </c>
      <c r="C30" s="268">
        <f>SUM(C31:C34)</f>
        <v>415</v>
      </c>
      <c r="D30" s="268">
        <f aca="true" t="shared" si="10" ref="D30:N30">SUM(D31:D34)</f>
        <v>419</v>
      </c>
      <c r="E30" s="268">
        <f t="shared" si="10"/>
        <v>418</v>
      </c>
      <c r="F30" s="268">
        <f t="shared" si="10"/>
        <v>402</v>
      </c>
      <c r="G30" s="268">
        <f t="shared" si="10"/>
        <v>412</v>
      </c>
      <c r="H30" s="268">
        <f t="shared" si="10"/>
        <v>417</v>
      </c>
      <c r="I30" s="268">
        <f t="shared" si="10"/>
        <v>374</v>
      </c>
      <c r="J30" s="268">
        <f t="shared" si="10"/>
        <v>359</v>
      </c>
      <c r="K30" s="268">
        <f t="shared" si="10"/>
        <v>395</v>
      </c>
      <c r="L30" s="268">
        <f t="shared" si="10"/>
        <v>437</v>
      </c>
      <c r="M30" s="268">
        <f t="shared" si="10"/>
        <v>438</v>
      </c>
      <c r="N30" s="268">
        <f t="shared" si="10"/>
        <v>461</v>
      </c>
      <c r="O30" s="268">
        <f aca="true" t="shared" si="11" ref="O30:O35">SUM(C30:N30)</f>
        <v>4947</v>
      </c>
    </row>
    <row r="31" spans="1:15" s="94" customFormat="1" ht="12.75">
      <c r="A31" s="282"/>
      <c r="B31" s="282" t="s">
        <v>124</v>
      </c>
      <c r="C31" s="283">
        <v>290</v>
      </c>
      <c r="D31" s="283">
        <v>280</v>
      </c>
      <c r="E31" s="283">
        <v>286</v>
      </c>
      <c r="F31" s="283">
        <v>280</v>
      </c>
      <c r="G31" s="283">
        <v>290</v>
      </c>
      <c r="H31" s="283">
        <v>290</v>
      </c>
      <c r="I31" s="283">
        <v>290</v>
      </c>
      <c r="J31" s="283">
        <v>290</v>
      </c>
      <c r="K31" s="283">
        <v>290</v>
      </c>
      <c r="L31" s="283">
        <v>290</v>
      </c>
      <c r="M31" s="283">
        <v>290</v>
      </c>
      <c r="N31" s="283">
        <v>290</v>
      </c>
      <c r="O31" s="109">
        <f>SUM(C31:N31)</f>
        <v>3456</v>
      </c>
    </row>
    <row r="32" spans="1:15" s="94" customFormat="1" ht="12.75">
      <c r="A32" s="282"/>
      <c r="B32" s="282" t="s">
        <v>128</v>
      </c>
      <c r="C32" s="283">
        <v>100</v>
      </c>
      <c r="D32" s="283">
        <v>110</v>
      </c>
      <c r="E32" s="283">
        <v>100</v>
      </c>
      <c r="F32" s="283">
        <v>90</v>
      </c>
      <c r="G32" s="283">
        <v>90</v>
      </c>
      <c r="H32" s="283">
        <v>90</v>
      </c>
      <c r="I32" s="283">
        <v>52</v>
      </c>
      <c r="J32" s="283">
        <v>50</v>
      </c>
      <c r="K32" s="283">
        <v>90</v>
      </c>
      <c r="L32" s="283">
        <v>90</v>
      </c>
      <c r="M32" s="283">
        <v>100</v>
      </c>
      <c r="N32" s="283">
        <v>120</v>
      </c>
      <c r="O32" s="109">
        <f t="shared" si="11"/>
        <v>1082</v>
      </c>
    </row>
    <row r="33" spans="1:15" s="94" customFormat="1" ht="12.75">
      <c r="A33" s="282"/>
      <c r="B33" s="282" t="s">
        <v>129</v>
      </c>
      <c r="C33" s="283">
        <v>20</v>
      </c>
      <c r="D33" s="283">
        <v>20</v>
      </c>
      <c r="E33" s="283">
        <v>25</v>
      </c>
      <c r="F33" s="283">
        <v>22</v>
      </c>
      <c r="G33" s="283">
        <v>22</v>
      </c>
      <c r="H33" s="283">
        <v>22</v>
      </c>
      <c r="I33" s="283">
        <v>22</v>
      </c>
      <c r="J33" s="283">
        <v>10</v>
      </c>
      <c r="K33" s="283">
        <v>10</v>
      </c>
      <c r="L33" s="283">
        <v>50</v>
      </c>
      <c r="M33" s="283">
        <v>40</v>
      </c>
      <c r="N33" s="283">
        <v>15</v>
      </c>
      <c r="O33" s="109">
        <f t="shared" si="11"/>
        <v>278</v>
      </c>
    </row>
    <row r="34" spans="1:15" s="80" customFormat="1" ht="12.75">
      <c r="A34" s="285"/>
      <c r="B34" s="282" t="s">
        <v>47</v>
      </c>
      <c r="C34" s="283">
        <v>5</v>
      </c>
      <c r="D34" s="283">
        <v>9</v>
      </c>
      <c r="E34" s="283">
        <v>7</v>
      </c>
      <c r="F34" s="283">
        <v>10</v>
      </c>
      <c r="G34" s="283">
        <v>10</v>
      </c>
      <c r="H34" s="283">
        <v>15</v>
      </c>
      <c r="I34" s="283">
        <v>10</v>
      </c>
      <c r="J34" s="283">
        <v>9</v>
      </c>
      <c r="K34" s="283">
        <v>5</v>
      </c>
      <c r="L34" s="283">
        <v>7</v>
      </c>
      <c r="M34" s="283">
        <v>8</v>
      </c>
      <c r="N34" s="283">
        <v>36</v>
      </c>
      <c r="O34" s="109">
        <f t="shared" si="11"/>
        <v>131</v>
      </c>
    </row>
    <row r="35" spans="1:15" s="7" customFormat="1" ht="12.75">
      <c r="A35" s="284" t="s">
        <v>7</v>
      </c>
      <c r="B35" s="284" t="s">
        <v>26</v>
      </c>
      <c r="C35" s="268">
        <f>SUM(C36:C58)</f>
        <v>133</v>
      </c>
      <c r="D35" s="268">
        <f aca="true" t="shared" si="12" ref="D35:N35">SUM(D36:D58)</f>
        <v>156</v>
      </c>
      <c r="E35" s="268">
        <f t="shared" si="12"/>
        <v>126</v>
      </c>
      <c r="F35" s="268">
        <f t="shared" si="12"/>
        <v>125</v>
      </c>
      <c r="G35" s="268">
        <f t="shared" si="12"/>
        <v>109</v>
      </c>
      <c r="H35" s="268">
        <f t="shared" si="12"/>
        <v>122</v>
      </c>
      <c r="I35" s="268">
        <f t="shared" si="12"/>
        <v>113</v>
      </c>
      <c r="J35" s="268">
        <f t="shared" si="12"/>
        <v>130</v>
      </c>
      <c r="K35" s="268">
        <f t="shared" si="12"/>
        <v>104</v>
      </c>
      <c r="L35" s="268">
        <f t="shared" si="12"/>
        <v>113</v>
      </c>
      <c r="M35" s="268">
        <f t="shared" si="12"/>
        <v>123</v>
      </c>
      <c r="N35" s="268">
        <f t="shared" si="12"/>
        <v>109</v>
      </c>
      <c r="O35" s="268">
        <f t="shared" si="11"/>
        <v>1463</v>
      </c>
    </row>
    <row r="36" spans="1:16" s="7" customFormat="1" ht="12.75">
      <c r="A36" s="271"/>
      <c r="B36" s="287" t="s">
        <v>55</v>
      </c>
      <c r="C36" s="277">
        <v>7</v>
      </c>
      <c r="D36" s="277">
        <v>8</v>
      </c>
      <c r="E36" s="277">
        <v>8</v>
      </c>
      <c r="F36" s="277">
        <v>8</v>
      </c>
      <c r="G36" s="277">
        <v>8</v>
      </c>
      <c r="H36" s="277">
        <v>6</v>
      </c>
      <c r="I36" s="277">
        <v>5</v>
      </c>
      <c r="J36" s="277">
        <v>5</v>
      </c>
      <c r="K36" s="277">
        <v>5</v>
      </c>
      <c r="L36" s="277">
        <v>8</v>
      </c>
      <c r="M36" s="277">
        <v>8</v>
      </c>
      <c r="N36" s="277">
        <v>8</v>
      </c>
      <c r="O36" s="108">
        <f aca="true" t="shared" si="13" ref="O36:O55">SUM(C36:N36)</f>
        <v>84</v>
      </c>
      <c r="P36" s="237"/>
    </row>
    <row r="37" spans="1:15" s="82" customFormat="1" ht="12.75">
      <c r="A37" s="274"/>
      <c r="B37" s="292" t="s">
        <v>27</v>
      </c>
      <c r="C37" s="334">
        <v>4</v>
      </c>
      <c r="D37" s="334">
        <v>3</v>
      </c>
      <c r="E37" s="334">
        <v>2</v>
      </c>
      <c r="F37" s="334">
        <v>3</v>
      </c>
      <c r="G37" s="334">
        <v>1</v>
      </c>
      <c r="H37" s="334">
        <v>1</v>
      </c>
      <c r="I37" s="334">
        <v>1</v>
      </c>
      <c r="J37" s="334">
        <v>1</v>
      </c>
      <c r="K37" s="334">
        <v>1</v>
      </c>
      <c r="L37" s="334">
        <v>3</v>
      </c>
      <c r="M37" s="334">
        <v>2</v>
      </c>
      <c r="N37" s="334">
        <v>3</v>
      </c>
      <c r="O37" s="107">
        <f t="shared" si="13"/>
        <v>25</v>
      </c>
    </row>
    <row r="38" spans="1:15" s="80" customFormat="1" ht="12.75">
      <c r="A38" s="282"/>
      <c r="B38" s="290" t="s">
        <v>121</v>
      </c>
      <c r="C38" s="283">
        <v>20</v>
      </c>
      <c r="D38" s="283">
        <v>20</v>
      </c>
      <c r="E38" s="283">
        <v>20</v>
      </c>
      <c r="F38" s="283">
        <v>20</v>
      </c>
      <c r="G38" s="283">
        <v>20</v>
      </c>
      <c r="H38" s="283">
        <v>20</v>
      </c>
      <c r="I38" s="283">
        <v>20</v>
      </c>
      <c r="J38" s="283">
        <v>20</v>
      </c>
      <c r="K38" s="283">
        <v>20</v>
      </c>
      <c r="L38" s="283">
        <v>20</v>
      </c>
      <c r="M38" s="283">
        <v>20</v>
      </c>
      <c r="N38" s="283">
        <v>20</v>
      </c>
      <c r="O38" s="109">
        <f>SUM(C38:N38)</f>
        <v>240</v>
      </c>
    </row>
    <row r="39" spans="1:15" s="80" customFormat="1" ht="12.75">
      <c r="A39" s="282"/>
      <c r="B39" s="290" t="s">
        <v>122</v>
      </c>
      <c r="C39" s="283">
        <v>5</v>
      </c>
      <c r="D39" s="283">
        <v>5</v>
      </c>
      <c r="E39" s="283">
        <v>5</v>
      </c>
      <c r="F39" s="283">
        <v>5</v>
      </c>
      <c r="G39" s="283">
        <v>5</v>
      </c>
      <c r="H39" s="283">
        <v>5</v>
      </c>
      <c r="I39" s="283">
        <v>5</v>
      </c>
      <c r="J39" s="283">
        <v>5</v>
      </c>
      <c r="K39" s="283">
        <v>5</v>
      </c>
      <c r="L39" s="283">
        <v>5</v>
      </c>
      <c r="M39" s="283">
        <v>5</v>
      </c>
      <c r="N39" s="283">
        <v>5</v>
      </c>
      <c r="O39" s="109">
        <f t="shared" si="13"/>
        <v>60</v>
      </c>
    </row>
    <row r="40" spans="1:15" s="7" customFormat="1" ht="12.75">
      <c r="A40" s="271"/>
      <c r="B40" s="287" t="s">
        <v>28</v>
      </c>
      <c r="C40" s="278">
        <v>3</v>
      </c>
      <c r="D40" s="278">
        <v>3</v>
      </c>
      <c r="E40" s="278">
        <v>3</v>
      </c>
      <c r="F40" s="278">
        <v>3</v>
      </c>
      <c r="G40" s="278">
        <v>3</v>
      </c>
      <c r="H40" s="278">
        <v>3</v>
      </c>
      <c r="I40" s="278">
        <v>3</v>
      </c>
      <c r="J40" s="278">
        <v>3</v>
      </c>
      <c r="K40" s="278">
        <v>3</v>
      </c>
      <c r="L40" s="278">
        <v>4</v>
      </c>
      <c r="M40" s="278">
        <v>5</v>
      </c>
      <c r="N40" s="278">
        <v>5</v>
      </c>
      <c r="O40" s="235">
        <f t="shared" si="13"/>
        <v>41</v>
      </c>
    </row>
    <row r="41" spans="1:15" s="7" customFormat="1" ht="12.75">
      <c r="A41" s="271"/>
      <c r="B41" s="287" t="s">
        <v>29</v>
      </c>
      <c r="C41" s="277">
        <v>5</v>
      </c>
      <c r="D41" s="277">
        <v>5</v>
      </c>
      <c r="E41" s="277">
        <v>7</v>
      </c>
      <c r="F41" s="277">
        <v>7</v>
      </c>
      <c r="G41" s="277">
        <v>4</v>
      </c>
      <c r="H41" s="277">
        <v>4</v>
      </c>
      <c r="I41" s="277">
        <v>7</v>
      </c>
      <c r="J41" s="277">
        <v>7</v>
      </c>
      <c r="K41" s="277">
        <v>4</v>
      </c>
      <c r="L41" s="277">
        <v>2</v>
      </c>
      <c r="M41" s="277">
        <v>1</v>
      </c>
      <c r="N41" s="277">
        <v>3</v>
      </c>
      <c r="O41" s="108">
        <f t="shared" si="13"/>
        <v>56</v>
      </c>
    </row>
    <row r="42" spans="1:15" s="7" customFormat="1" ht="12.75">
      <c r="A42" s="271"/>
      <c r="B42" s="287" t="s">
        <v>67</v>
      </c>
      <c r="C42" s="277">
        <v>35</v>
      </c>
      <c r="D42" s="277">
        <v>40</v>
      </c>
      <c r="E42" s="277">
        <v>23</v>
      </c>
      <c r="F42" s="277">
        <v>30</v>
      </c>
      <c r="G42" s="277">
        <v>20</v>
      </c>
      <c r="H42" s="277">
        <v>35</v>
      </c>
      <c r="I42" s="277">
        <v>30</v>
      </c>
      <c r="J42" s="277">
        <v>45</v>
      </c>
      <c r="K42" s="277">
        <v>20</v>
      </c>
      <c r="L42" s="277">
        <v>20</v>
      </c>
      <c r="M42" s="277">
        <v>22</v>
      </c>
      <c r="N42" s="277">
        <v>20</v>
      </c>
      <c r="O42" s="108">
        <f t="shared" si="13"/>
        <v>340</v>
      </c>
    </row>
    <row r="43" spans="1:15" s="7" customFormat="1" ht="12.75">
      <c r="A43" s="271"/>
      <c r="B43" s="287" t="s">
        <v>73</v>
      </c>
      <c r="C43" s="331">
        <v>9</v>
      </c>
      <c r="D43" s="331">
        <v>7</v>
      </c>
      <c r="E43" s="331">
        <v>8</v>
      </c>
      <c r="F43" s="331">
        <v>8</v>
      </c>
      <c r="G43" s="331">
        <v>5</v>
      </c>
      <c r="H43" s="331">
        <v>6</v>
      </c>
      <c r="I43" s="331">
        <v>5</v>
      </c>
      <c r="J43" s="331">
        <v>5</v>
      </c>
      <c r="K43" s="331">
        <v>5</v>
      </c>
      <c r="L43" s="331">
        <v>6</v>
      </c>
      <c r="M43" s="331">
        <v>7</v>
      </c>
      <c r="N43" s="331">
        <v>5</v>
      </c>
      <c r="O43" s="108">
        <f t="shared" si="13"/>
        <v>76</v>
      </c>
    </row>
    <row r="44" spans="1:15" s="7" customFormat="1" ht="12.75">
      <c r="A44" s="271"/>
      <c r="B44" s="287" t="s">
        <v>56</v>
      </c>
      <c r="C44" s="331">
        <v>12</v>
      </c>
      <c r="D44" s="331">
        <v>9</v>
      </c>
      <c r="E44" s="331">
        <v>9</v>
      </c>
      <c r="F44" s="331">
        <v>8</v>
      </c>
      <c r="G44" s="331">
        <v>8</v>
      </c>
      <c r="H44" s="331">
        <v>8</v>
      </c>
      <c r="I44" s="331">
        <v>8</v>
      </c>
      <c r="J44" s="331">
        <v>8</v>
      </c>
      <c r="K44" s="331">
        <v>5</v>
      </c>
      <c r="L44" s="331">
        <v>8</v>
      </c>
      <c r="M44" s="331">
        <v>9</v>
      </c>
      <c r="N44" s="331">
        <v>8</v>
      </c>
      <c r="O44" s="108">
        <f t="shared" si="13"/>
        <v>100</v>
      </c>
    </row>
    <row r="45" spans="1:16" s="7" customFormat="1" ht="12.75">
      <c r="A45" s="271"/>
      <c r="B45" s="289" t="s">
        <v>61</v>
      </c>
      <c r="C45" s="277">
        <v>10</v>
      </c>
      <c r="D45" s="277">
        <v>40</v>
      </c>
      <c r="E45" s="277">
        <v>20</v>
      </c>
      <c r="F45" s="277">
        <v>15</v>
      </c>
      <c r="G45" s="277">
        <v>15</v>
      </c>
      <c r="H45" s="277">
        <v>15</v>
      </c>
      <c r="I45" s="277">
        <v>15</v>
      </c>
      <c r="J45" s="277">
        <v>15</v>
      </c>
      <c r="K45" s="277">
        <v>20</v>
      </c>
      <c r="L45" s="277">
        <v>20</v>
      </c>
      <c r="M45" s="277">
        <v>28</v>
      </c>
      <c r="N45" s="277">
        <v>15</v>
      </c>
      <c r="O45" s="108">
        <f>SUM(C45:N45)</f>
        <v>228</v>
      </c>
      <c r="P45" s="20"/>
    </row>
    <row r="46" spans="1:15" s="7" customFormat="1" ht="12.75">
      <c r="A46" s="271"/>
      <c r="B46" s="287" t="s">
        <v>76</v>
      </c>
      <c r="C46" s="277">
        <v>1</v>
      </c>
      <c r="D46" s="277">
        <v>1</v>
      </c>
      <c r="E46" s="277">
        <v>1</v>
      </c>
      <c r="F46" s="277">
        <v>1</v>
      </c>
      <c r="G46" s="277">
        <v>1</v>
      </c>
      <c r="H46" s="277">
        <v>1</v>
      </c>
      <c r="I46" s="277">
        <v>1</v>
      </c>
      <c r="J46" s="277">
        <v>1</v>
      </c>
      <c r="K46" s="277">
        <v>1</v>
      </c>
      <c r="L46" s="277">
        <v>1</v>
      </c>
      <c r="M46" s="277">
        <v>1</v>
      </c>
      <c r="N46" s="277">
        <v>1</v>
      </c>
      <c r="O46" s="108">
        <f t="shared" si="13"/>
        <v>12</v>
      </c>
    </row>
    <row r="47" spans="1:15" s="7" customFormat="1" ht="12.75">
      <c r="A47" s="271"/>
      <c r="B47" s="287" t="s">
        <v>77</v>
      </c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108">
        <f t="shared" si="13"/>
        <v>0</v>
      </c>
    </row>
    <row r="48" spans="1:15" s="7" customFormat="1" ht="12.75">
      <c r="A48" s="271"/>
      <c r="B48" s="287" t="s">
        <v>69</v>
      </c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108">
        <f t="shared" si="13"/>
        <v>0</v>
      </c>
    </row>
    <row r="49" spans="1:15" s="7" customFormat="1" ht="12.75">
      <c r="A49" s="271"/>
      <c r="B49" s="287" t="s">
        <v>64</v>
      </c>
      <c r="C49" s="277">
        <v>3</v>
      </c>
      <c r="D49" s="277">
        <v>2</v>
      </c>
      <c r="E49" s="277">
        <v>4</v>
      </c>
      <c r="F49" s="277">
        <v>2</v>
      </c>
      <c r="G49" s="277">
        <v>4</v>
      </c>
      <c r="H49" s="277">
        <v>3</v>
      </c>
      <c r="I49" s="277">
        <v>1</v>
      </c>
      <c r="J49" s="277">
        <v>2</v>
      </c>
      <c r="K49" s="277">
        <v>2</v>
      </c>
      <c r="L49" s="277">
        <v>2</v>
      </c>
      <c r="M49" s="277">
        <v>1</v>
      </c>
      <c r="N49" s="277">
        <v>3</v>
      </c>
      <c r="O49" s="108">
        <f>SUM(C49:N49)</f>
        <v>29</v>
      </c>
    </row>
    <row r="50" spans="1:15" s="7" customFormat="1" ht="12.75">
      <c r="A50" s="271"/>
      <c r="B50" s="287" t="s">
        <v>62</v>
      </c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108">
        <f t="shared" si="13"/>
        <v>0</v>
      </c>
    </row>
    <row r="51" spans="1:15" s="7" customFormat="1" ht="12.75">
      <c r="A51" s="271"/>
      <c r="B51" s="289" t="s">
        <v>57</v>
      </c>
      <c r="C51" s="277">
        <v>1</v>
      </c>
      <c r="D51" s="277">
        <v>1</v>
      </c>
      <c r="E51" s="277">
        <v>2</v>
      </c>
      <c r="F51" s="277">
        <v>2</v>
      </c>
      <c r="G51" s="277">
        <v>2</v>
      </c>
      <c r="H51" s="277">
        <v>2</v>
      </c>
      <c r="I51" s="277">
        <v>2</v>
      </c>
      <c r="J51" s="277">
        <v>2</v>
      </c>
      <c r="K51" s="277">
        <v>2</v>
      </c>
      <c r="L51" s="277">
        <v>2</v>
      </c>
      <c r="M51" s="277">
        <v>1</v>
      </c>
      <c r="N51" s="277">
        <v>1</v>
      </c>
      <c r="O51" s="108">
        <f t="shared" si="13"/>
        <v>20</v>
      </c>
    </row>
    <row r="52" spans="1:15" s="7" customFormat="1" ht="12.75">
      <c r="A52" s="271"/>
      <c r="B52" s="287" t="s">
        <v>60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108">
        <f t="shared" si="13"/>
        <v>0</v>
      </c>
    </row>
    <row r="53" spans="1:15" s="7" customFormat="1" ht="12.75">
      <c r="A53" s="271"/>
      <c r="B53" s="287" t="s">
        <v>23</v>
      </c>
      <c r="C53" s="277">
        <v>4</v>
      </c>
      <c r="D53" s="277">
        <v>3</v>
      </c>
      <c r="E53" s="277">
        <v>3</v>
      </c>
      <c r="F53" s="277">
        <v>2</v>
      </c>
      <c r="G53" s="277">
        <v>2</v>
      </c>
      <c r="H53" s="277">
        <v>2</v>
      </c>
      <c r="I53" s="277">
        <v>1</v>
      </c>
      <c r="J53" s="277">
        <v>2</v>
      </c>
      <c r="K53" s="277">
        <v>2</v>
      </c>
      <c r="L53" s="277">
        <v>2</v>
      </c>
      <c r="M53" s="277">
        <v>3</v>
      </c>
      <c r="N53" s="277">
        <v>3</v>
      </c>
      <c r="O53" s="108">
        <f t="shared" si="13"/>
        <v>29</v>
      </c>
    </row>
    <row r="54" spans="1:15" s="7" customFormat="1" ht="12.75">
      <c r="A54" s="271"/>
      <c r="B54" s="287" t="s">
        <v>63</v>
      </c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108">
        <f t="shared" si="13"/>
        <v>0</v>
      </c>
    </row>
    <row r="55" spans="1:15" s="7" customFormat="1" ht="12.75">
      <c r="A55" s="271"/>
      <c r="B55" s="287" t="s">
        <v>58</v>
      </c>
      <c r="C55" s="277">
        <v>6</v>
      </c>
      <c r="D55" s="277">
        <v>6</v>
      </c>
      <c r="E55" s="277">
        <v>6</v>
      </c>
      <c r="F55" s="277">
        <v>6</v>
      </c>
      <c r="G55" s="277">
        <v>6</v>
      </c>
      <c r="H55" s="277">
        <v>6</v>
      </c>
      <c r="I55" s="277">
        <v>6</v>
      </c>
      <c r="J55" s="277">
        <v>6</v>
      </c>
      <c r="K55" s="277">
        <v>6</v>
      </c>
      <c r="L55" s="277">
        <v>6</v>
      </c>
      <c r="M55" s="277">
        <v>6</v>
      </c>
      <c r="N55" s="277">
        <v>6</v>
      </c>
      <c r="O55" s="108">
        <f t="shared" si="13"/>
        <v>72</v>
      </c>
    </row>
    <row r="56" spans="1:15" s="7" customFormat="1" ht="12.75">
      <c r="A56" s="271"/>
      <c r="B56" s="287" t="s">
        <v>24</v>
      </c>
      <c r="C56" s="277">
        <v>1</v>
      </c>
      <c r="D56" s="277">
        <v>1</v>
      </c>
      <c r="E56" s="277">
        <v>1</v>
      </c>
      <c r="F56" s="277">
        <v>1</v>
      </c>
      <c r="G56" s="277">
        <v>1</v>
      </c>
      <c r="H56" s="277">
        <v>1</v>
      </c>
      <c r="I56" s="277">
        <v>1</v>
      </c>
      <c r="J56" s="277">
        <v>1</v>
      </c>
      <c r="K56" s="277">
        <v>1</v>
      </c>
      <c r="L56" s="277">
        <v>1</v>
      </c>
      <c r="M56" s="277">
        <v>1</v>
      </c>
      <c r="N56" s="277">
        <v>1</v>
      </c>
      <c r="O56" s="108">
        <f>SUM(C56:N56)</f>
        <v>12</v>
      </c>
    </row>
    <row r="57" spans="1:15" s="7" customFormat="1" ht="12.75">
      <c r="A57" s="271"/>
      <c r="B57" s="287" t="s">
        <v>107</v>
      </c>
      <c r="C57" s="331">
        <v>6</v>
      </c>
      <c r="D57" s="331">
        <v>1</v>
      </c>
      <c r="E57" s="331">
        <v>2</v>
      </c>
      <c r="F57" s="331">
        <v>2</v>
      </c>
      <c r="G57" s="331">
        <v>2</v>
      </c>
      <c r="H57" s="331">
        <v>2</v>
      </c>
      <c r="I57" s="331">
        <v>1</v>
      </c>
      <c r="J57" s="331">
        <v>1</v>
      </c>
      <c r="K57" s="331">
        <v>1</v>
      </c>
      <c r="L57" s="331">
        <v>2</v>
      </c>
      <c r="M57" s="331">
        <v>2</v>
      </c>
      <c r="N57" s="331">
        <v>1</v>
      </c>
      <c r="O57" s="108">
        <f>C57+D57+E57+F57+G57+J57++K57+L57+M57+N57</f>
        <v>20</v>
      </c>
    </row>
    <row r="58" spans="1:17" ht="12.75">
      <c r="A58" s="331"/>
      <c r="B58" s="287" t="s">
        <v>136</v>
      </c>
      <c r="C58" s="331">
        <v>1</v>
      </c>
      <c r="D58" s="331">
        <v>1</v>
      </c>
      <c r="E58" s="331">
        <v>2</v>
      </c>
      <c r="F58" s="331">
        <v>2</v>
      </c>
      <c r="G58" s="331">
        <v>2</v>
      </c>
      <c r="H58" s="331">
        <v>2</v>
      </c>
      <c r="I58" s="331">
        <v>1</v>
      </c>
      <c r="J58" s="331">
        <v>1</v>
      </c>
      <c r="K58" s="331">
        <v>1</v>
      </c>
      <c r="L58" s="331">
        <v>1</v>
      </c>
      <c r="M58" s="331">
        <v>1</v>
      </c>
      <c r="N58" s="331">
        <v>1</v>
      </c>
      <c r="O58" s="388">
        <f>SUM(C58:N58)</f>
        <v>16</v>
      </c>
      <c r="Q58" s="62"/>
    </row>
    <row r="59" spans="1:17" s="7" customFormat="1" ht="12.75">
      <c r="A59" s="284" t="s">
        <v>8</v>
      </c>
      <c r="B59" s="284" t="s">
        <v>30</v>
      </c>
      <c r="C59" s="268">
        <f aca="true" t="shared" si="14" ref="C59:N59">SUM(C60:C82)</f>
        <v>1819</v>
      </c>
      <c r="D59" s="268">
        <f t="shared" si="14"/>
        <v>1964</v>
      </c>
      <c r="E59" s="268">
        <f t="shared" si="14"/>
        <v>1672</v>
      </c>
      <c r="F59" s="268">
        <f t="shared" si="14"/>
        <v>1740</v>
      </c>
      <c r="G59" s="268">
        <f t="shared" si="14"/>
        <v>1540</v>
      </c>
      <c r="H59" s="268">
        <f t="shared" si="14"/>
        <v>1303</v>
      </c>
      <c r="I59" s="268">
        <f t="shared" si="14"/>
        <v>1045</v>
      </c>
      <c r="J59" s="268">
        <f t="shared" si="14"/>
        <v>1092</v>
      </c>
      <c r="K59" s="268">
        <f t="shared" si="14"/>
        <v>1307</v>
      </c>
      <c r="L59" s="268">
        <f t="shared" si="14"/>
        <v>1766</v>
      </c>
      <c r="M59" s="268">
        <f t="shared" si="14"/>
        <v>2230</v>
      </c>
      <c r="N59" s="268">
        <f t="shared" si="14"/>
        <v>1777</v>
      </c>
      <c r="O59" s="268">
        <f>SUM(O60:O82)</f>
        <v>19255</v>
      </c>
      <c r="P59" s="149"/>
      <c r="Q59" s="11"/>
    </row>
    <row r="60" spans="1:17" s="65" customFormat="1" ht="12.75">
      <c r="A60" s="297"/>
      <c r="B60" s="289" t="s">
        <v>98</v>
      </c>
      <c r="C60" s="278">
        <v>300</v>
      </c>
      <c r="D60" s="278">
        <v>500</v>
      </c>
      <c r="E60" s="278">
        <v>200</v>
      </c>
      <c r="F60" s="278">
        <v>255</v>
      </c>
      <c r="G60" s="278">
        <v>315</v>
      </c>
      <c r="H60" s="278">
        <v>160</v>
      </c>
      <c r="I60" s="278">
        <v>125</v>
      </c>
      <c r="J60" s="278">
        <v>143</v>
      </c>
      <c r="K60" s="278">
        <v>315</v>
      </c>
      <c r="L60" s="278">
        <v>365</v>
      </c>
      <c r="M60" s="278">
        <v>645</v>
      </c>
      <c r="N60" s="278">
        <v>360</v>
      </c>
      <c r="O60" s="235">
        <f>SUM(C60:N60)</f>
        <v>3683</v>
      </c>
      <c r="Q60" s="69"/>
    </row>
    <row r="61" spans="1:17" s="65" customFormat="1" ht="12.75">
      <c r="A61" s="297"/>
      <c r="B61" s="289" t="s">
        <v>92</v>
      </c>
      <c r="C61" s="278">
        <v>85</v>
      </c>
      <c r="D61" s="278">
        <v>120</v>
      </c>
      <c r="E61" s="278">
        <v>85</v>
      </c>
      <c r="F61" s="278">
        <v>100</v>
      </c>
      <c r="G61" s="278">
        <v>100</v>
      </c>
      <c r="H61" s="278">
        <v>88</v>
      </c>
      <c r="I61" s="278">
        <v>50</v>
      </c>
      <c r="J61" s="278">
        <v>15</v>
      </c>
      <c r="K61" s="278">
        <v>79</v>
      </c>
      <c r="L61" s="278">
        <v>125</v>
      </c>
      <c r="M61" s="278">
        <v>116</v>
      </c>
      <c r="N61" s="278">
        <v>140</v>
      </c>
      <c r="O61" s="235">
        <f aca="true" t="shared" si="15" ref="O61:O82">SUM(C61:N61)</f>
        <v>1103</v>
      </c>
      <c r="P61" s="71"/>
      <c r="Q61" s="69"/>
    </row>
    <row r="62" spans="1:17" s="65" customFormat="1" ht="12.75">
      <c r="A62" s="297"/>
      <c r="B62" s="289" t="s">
        <v>99</v>
      </c>
      <c r="C62" s="278">
        <v>270</v>
      </c>
      <c r="D62" s="278">
        <v>330</v>
      </c>
      <c r="E62" s="278">
        <v>350</v>
      </c>
      <c r="F62" s="278">
        <v>339</v>
      </c>
      <c r="G62" s="278">
        <v>154</v>
      </c>
      <c r="H62" s="278">
        <v>120</v>
      </c>
      <c r="I62" s="278">
        <v>130</v>
      </c>
      <c r="J62" s="278">
        <v>150</v>
      </c>
      <c r="K62" s="278">
        <v>180</v>
      </c>
      <c r="L62" s="278">
        <v>170</v>
      </c>
      <c r="M62" s="278">
        <v>250</v>
      </c>
      <c r="N62" s="278">
        <v>250</v>
      </c>
      <c r="O62" s="235">
        <f t="shared" si="15"/>
        <v>2693</v>
      </c>
      <c r="Q62" s="69"/>
    </row>
    <row r="63" spans="1:17" s="7" customFormat="1" ht="12.75">
      <c r="A63" s="271"/>
      <c r="B63" s="287" t="s">
        <v>84</v>
      </c>
      <c r="C63" s="277">
        <v>330</v>
      </c>
      <c r="D63" s="277">
        <v>150</v>
      </c>
      <c r="E63" s="277">
        <v>180</v>
      </c>
      <c r="F63" s="277">
        <v>220</v>
      </c>
      <c r="G63" s="277">
        <v>130</v>
      </c>
      <c r="H63" s="277">
        <v>145</v>
      </c>
      <c r="I63" s="277">
        <v>115</v>
      </c>
      <c r="J63" s="277">
        <v>135</v>
      </c>
      <c r="K63" s="277">
        <v>35</v>
      </c>
      <c r="L63" s="277">
        <v>280</v>
      </c>
      <c r="M63" s="277">
        <v>200</v>
      </c>
      <c r="N63" s="277">
        <v>176</v>
      </c>
      <c r="O63" s="108">
        <f t="shared" si="15"/>
        <v>2096</v>
      </c>
      <c r="Q63" s="11"/>
    </row>
    <row r="64" spans="1:17" s="65" customFormat="1" ht="15" customHeight="1">
      <c r="A64" s="297"/>
      <c r="B64" s="289" t="s">
        <v>93</v>
      </c>
      <c r="C64" s="278">
        <v>85</v>
      </c>
      <c r="D64" s="278">
        <v>120</v>
      </c>
      <c r="E64" s="278">
        <v>85</v>
      </c>
      <c r="F64" s="278">
        <v>100</v>
      </c>
      <c r="G64" s="278">
        <v>100</v>
      </c>
      <c r="H64" s="278">
        <v>100</v>
      </c>
      <c r="I64" s="278">
        <v>100</v>
      </c>
      <c r="J64" s="278">
        <v>100</v>
      </c>
      <c r="K64" s="278">
        <v>100</v>
      </c>
      <c r="L64" s="278">
        <v>125</v>
      </c>
      <c r="M64" s="278">
        <v>116</v>
      </c>
      <c r="N64" s="278">
        <v>140</v>
      </c>
      <c r="O64" s="235">
        <f t="shared" si="15"/>
        <v>1271</v>
      </c>
      <c r="Q64" s="69"/>
    </row>
    <row r="65" spans="1:17" s="7" customFormat="1" ht="12.75">
      <c r="A65" s="271"/>
      <c r="B65" s="287" t="s">
        <v>108</v>
      </c>
      <c r="C65" s="277">
        <v>150</v>
      </c>
      <c r="D65" s="277">
        <v>140</v>
      </c>
      <c r="E65" s="277">
        <v>140</v>
      </c>
      <c r="F65" s="277">
        <v>150</v>
      </c>
      <c r="G65" s="277">
        <v>150</v>
      </c>
      <c r="H65" s="277">
        <v>160</v>
      </c>
      <c r="I65" s="277">
        <v>70</v>
      </c>
      <c r="J65" s="277">
        <v>70</v>
      </c>
      <c r="K65" s="277">
        <v>70</v>
      </c>
      <c r="L65" s="277">
        <v>150</v>
      </c>
      <c r="M65" s="277">
        <v>230</v>
      </c>
      <c r="N65" s="277">
        <v>150</v>
      </c>
      <c r="O65" s="108">
        <f t="shared" si="15"/>
        <v>1630</v>
      </c>
      <c r="Q65" s="11"/>
    </row>
    <row r="66" spans="1:17" s="7" customFormat="1" ht="12.75">
      <c r="A66" s="271"/>
      <c r="B66" s="287" t="s">
        <v>85</v>
      </c>
      <c r="C66" s="277">
        <v>50</v>
      </c>
      <c r="D66" s="277">
        <v>30</v>
      </c>
      <c r="E66" s="277">
        <v>60</v>
      </c>
      <c r="F66" s="277">
        <v>50</v>
      </c>
      <c r="G66" s="277">
        <v>95</v>
      </c>
      <c r="H66" s="277">
        <v>50</v>
      </c>
      <c r="I66" s="277">
        <v>30</v>
      </c>
      <c r="J66" s="277">
        <v>50</v>
      </c>
      <c r="K66" s="277">
        <v>50</v>
      </c>
      <c r="L66" s="277">
        <v>20</v>
      </c>
      <c r="M66" s="277">
        <v>20</v>
      </c>
      <c r="N66" s="277">
        <v>28</v>
      </c>
      <c r="O66" s="108">
        <f t="shared" si="15"/>
        <v>533</v>
      </c>
      <c r="Q66" s="11"/>
    </row>
    <row r="67" spans="1:17" s="65" customFormat="1" ht="12.75">
      <c r="A67" s="297"/>
      <c r="B67" s="289" t="s">
        <v>123</v>
      </c>
      <c r="C67" s="278">
        <v>0</v>
      </c>
      <c r="D67" s="278">
        <v>0</v>
      </c>
      <c r="E67" s="278">
        <v>0</v>
      </c>
      <c r="F67" s="278">
        <v>0</v>
      </c>
      <c r="G67" s="278">
        <v>0</v>
      </c>
      <c r="H67" s="278">
        <v>0</v>
      </c>
      <c r="I67" s="278">
        <v>0</v>
      </c>
      <c r="J67" s="278">
        <v>0</v>
      </c>
      <c r="K67" s="278">
        <v>0</v>
      </c>
      <c r="L67" s="278">
        <v>0</v>
      </c>
      <c r="M67" s="278">
        <v>0</v>
      </c>
      <c r="N67" s="278">
        <v>0</v>
      </c>
      <c r="O67" s="235">
        <f>SUM(C67:N67)</f>
        <v>0</v>
      </c>
      <c r="Q67" s="69"/>
    </row>
    <row r="68" spans="1:17" s="65" customFormat="1" ht="25.5">
      <c r="A68" s="297"/>
      <c r="B68" s="289" t="s">
        <v>115</v>
      </c>
      <c r="C68" s="278">
        <v>10</v>
      </c>
      <c r="D68" s="278">
        <v>10</v>
      </c>
      <c r="E68" s="278">
        <v>10</v>
      </c>
      <c r="F68" s="278">
        <v>10</v>
      </c>
      <c r="G68" s="278">
        <v>10</v>
      </c>
      <c r="H68" s="278">
        <v>10</v>
      </c>
      <c r="I68" s="278">
        <v>10</v>
      </c>
      <c r="J68" s="278">
        <v>10</v>
      </c>
      <c r="K68" s="278">
        <v>10</v>
      </c>
      <c r="L68" s="278">
        <v>10</v>
      </c>
      <c r="M68" s="278">
        <v>10</v>
      </c>
      <c r="N68" s="278">
        <v>10</v>
      </c>
      <c r="O68" s="235">
        <f t="shared" si="15"/>
        <v>120</v>
      </c>
      <c r="Q68" s="69"/>
    </row>
    <row r="69" spans="1:17" s="7" customFormat="1" ht="12.75">
      <c r="A69" s="271"/>
      <c r="B69" s="287" t="s">
        <v>112</v>
      </c>
      <c r="C69" s="331">
        <v>50</v>
      </c>
      <c r="D69" s="331">
        <v>65</v>
      </c>
      <c r="E69" s="331">
        <v>60</v>
      </c>
      <c r="F69" s="331">
        <v>50</v>
      </c>
      <c r="G69" s="331">
        <v>30</v>
      </c>
      <c r="H69" s="331">
        <v>40</v>
      </c>
      <c r="I69" s="331">
        <v>15</v>
      </c>
      <c r="J69" s="331">
        <v>10</v>
      </c>
      <c r="K69" s="331">
        <v>22</v>
      </c>
      <c r="L69" s="331">
        <v>30</v>
      </c>
      <c r="M69" s="331">
        <v>130</v>
      </c>
      <c r="N69" s="331">
        <v>30</v>
      </c>
      <c r="O69" s="108">
        <f t="shared" si="15"/>
        <v>532</v>
      </c>
      <c r="Q69" s="11"/>
    </row>
    <row r="70" spans="1:17" s="80" customFormat="1" ht="12.75">
      <c r="A70" s="282"/>
      <c r="B70" s="290" t="s">
        <v>80</v>
      </c>
      <c r="C70" s="283"/>
      <c r="D70" s="283"/>
      <c r="E70" s="283"/>
      <c r="F70" s="283"/>
      <c r="G70" s="283"/>
      <c r="H70" s="283"/>
      <c r="I70" s="283"/>
      <c r="J70" s="283"/>
      <c r="K70" s="283"/>
      <c r="L70" s="283"/>
      <c r="M70" s="283"/>
      <c r="N70" s="283"/>
      <c r="O70" s="109">
        <f t="shared" si="15"/>
        <v>0</v>
      </c>
      <c r="Q70" s="81"/>
    </row>
    <row r="71" spans="1:17" s="65" customFormat="1" ht="12.75">
      <c r="A71" s="297"/>
      <c r="B71" s="289" t="s">
        <v>110</v>
      </c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35">
        <f t="shared" si="15"/>
        <v>0</v>
      </c>
      <c r="Q71" s="69"/>
    </row>
    <row r="72" spans="1:17" s="65" customFormat="1" ht="12.75">
      <c r="A72" s="297"/>
      <c r="B72" s="289" t="s">
        <v>81</v>
      </c>
      <c r="C72" s="278"/>
      <c r="D72" s="278"/>
      <c r="E72" s="278"/>
      <c r="F72" s="278"/>
      <c r="G72" s="278"/>
      <c r="H72" s="278"/>
      <c r="I72" s="278"/>
      <c r="J72" s="278"/>
      <c r="K72" s="278"/>
      <c r="L72" s="278"/>
      <c r="M72" s="278"/>
      <c r="N72" s="278"/>
      <c r="O72" s="235">
        <f t="shared" si="15"/>
        <v>0</v>
      </c>
      <c r="Q72" s="69"/>
    </row>
    <row r="73" spans="1:17" s="65" customFormat="1" ht="12.75">
      <c r="A73" s="297"/>
      <c r="B73" s="289" t="s">
        <v>173</v>
      </c>
      <c r="C73" s="278">
        <v>40</v>
      </c>
      <c r="D73" s="278">
        <v>40</v>
      </c>
      <c r="E73" s="278">
        <v>32</v>
      </c>
      <c r="F73" s="278">
        <v>30</v>
      </c>
      <c r="G73" s="278">
        <v>30</v>
      </c>
      <c r="H73" s="278">
        <v>30</v>
      </c>
      <c r="I73" s="278">
        <v>30</v>
      </c>
      <c r="J73" s="278">
        <v>30</v>
      </c>
      <c r="K73" s="278">
        <v>30</v>
      </c>
      <c r="L73" s="278">
        <v>32</v>
      </c>
      <c r="M73" s="278">
        <v>40</v>
      </c>
      <c r="N73" s="278">
        <v>40</v>
      </c>
      <c r="O73" s="235">
        <f t="shared" si="15"/>
        <v>404</v>
      </c>
      <c r="Q73" s="69"/>
    </row>
    <row r="74" spans="1:17" s="80" customFormat="1" ht="12.75">
      <c r="A74" s="282"/>
      <c r="B74" s="290" t="s">
        <v>116</v>
      </c>
      <c r="C74" s="283">
        <v>45</v>
      </c>
      <c r="D74" s="283">
        <v>65</v>
      </c>
      <c r="E74" s="283">
        <v>65</v>
      </c>
      <c r="F74" s="283">
        <v>65</v>
      </c>
      <c r="G74" s="283">
        <v>65</v>
      </c>
      <c r="H74" s="283">
        <v>40</v>
      </c>
      <c r="I74" s="283">
        <v>40</v>
      </c>
      <c r="J74" s="283">
        <v>50</v>
      </c>
      <c r="K74" s="283">
        <v>60</v>
      </c>
      <c r="L74" s="283">
        <v>60</v>
      </c>
      <c r="M74" s="283">
        <v>60</v>
      </c>
      <c r="N74" s="283">
        <v>60</v>
      </c>
      <c r="O74" s="109">
        <f t="shared" si="15"/>
        <v>675</v>
      </c>
      <c r="Q74" s="81"/>
    </row>
    <row r="75" spans="1:17" s="7" customFormat="1" ht="12.75">
      <c r="A75" s="271"/>
      <c r="B75" s="287" t="s">
        <v>82</v>
      </c>
      <c r="C75" s="277"/>
      <c r="D75" s="277"/>
      <c r="E75" s="277"/>
      <c r="F75" s="277"/>
      <c r="G75" s="277"/>
      <c r="H75" s="277"/>
      <c r="I75" s="277"/>
      <c r="J75" s="277"/>
      <c r="K75" s="277"/>
      <c r="L75" s="277"/>
      <c r="M75" s="277"/>
      <c r="N75" s="277"/>
      <c r="O75" s="108">
        <f t="shared" si="15"/>
        <v>0</v>
      </c>
      <c r="Q75" s="11"/>
    </row>
    <row r="76" spans="1:17" s="65" customFormat="1" ht="12.75">
      <c r="A76" s="297"/>
      <c r="B76" s="289" t="s">
        <v>114</v>
      </c>
      <c r="C76" s="278">
        <v>82</v>
      </c>
      <c r="D76" s="278">
        <v>70</v>
      </c>
      <c r="E76" s="278">
        <v>82</v>
      </c>
      <c r="F76" s="278">
        <v>37</v>
      </c>
      <c r="G76" s="278">
        <v>33</v>
      </c>
      <c r="H76" s="278">
        <v>31</v>
      </c>
      <c r="I76" s="278">
        <v>31</v>
      </c>
      <c r="J76" s="278">
        <v>20</v>
      </c>
      <c r="K76" s="278">
        <v>12</v>
      </c>
      <c r="L76" s="278">
        <v>55</v>
      </c>
      <c r="M76" s="278">
        <v>60</v>
      </c>
      <c r="N76" s="278">
        <v>35</v>
      </c>
      <c r="O76" s="235">
        <f t="shared" si="15"/>
        <v>548</v>
      </c>
      <c r="P76" s="71"/>
      <c r="Q76" s="69"/>
    </row>
    <row r="77" spans="1:17" s="7" customFormat="1" ht="12.75">
      <c r="A77" s="271"/>
      <c r="B77" s="287" t="s">
        <v>88</v>
      </c>
      <c r="C77" s="277">
        <v>35</v>
      </c>
      <c r="D77" s="277">
        <v>35</v>
      </c>
      <c r="E77" s="277">
        <v>35</v>
      </c>
      <c r="F77" s="277">
        <v>40</v>
      </c>
      <c r="G77" s="277">
        <v>40</v>
      </c>
      <c r="H77" s="277">
        <v>40</v>
      </c>
      <c r="I77" s="277">
        <v>20</v>
      </c>
      <c r="J77" s="277">
        <v>20</v>
      </c>
      <c r="K77" s="277">
        <v>45</v>
      </c>
      <c r="L77" s="277">
        <v>45</v>
      </c>
      <c r="M77" s="277">
        <v>45</v>
      </c>
      <c r="N77" s="277">
        <v>50</v>
      </c>
      <c r="O77" s="108">
        <f t="shared" si="15"/>
        <v>450</v>
      </c>
      <c r="Q77" s="11"/>
    </row>
    <row r="78" spans="1:17" s="65" customFormat="1" ht="12.75">
      <c r="A78" s="297"/>
      <c r="B78" s="289" t="s">
        <v>100</v>
      </c>
      <c r="C78" s="278">
        <v>60</v>
      </c>
      <c r="D78" s="278">
        <v>60</v>
      </c>
      <c r="E78" s="278">
        <v>60</v>
      </c>
      <c r="F78" s="278">
        <v>60</v>
      </c>
      <c r="G78" s="278">
        <v>60</v>
      </c>
      <c r="H78" s="278">
        <v>60</v>
      </c>
      <c r="I78" s="278">
        <v>50</v>
      </c>
      <c r="J78" s="278">
        <v>50</v>
      </c>
      <c r="K78" s="278">
        <v>50</v>
      </c>
      <c r="L78" s="278">
        <v>50</v>
      </c>
      <c r="M78" s="278">
        <v>60</v>
      </c>
      <c r="N78" s="278">
        <v>60</v>
      </c>
      <c r="O78" s="235">
        <f t="shared" si="15"/>
        <v>680</v>
      </c>
      <c r="Q78" s="69"/>
    </row>
    <row r="79" spans="1:17" s="7" customFormat="1" ht="12.75">
      <c r="A79" s="271"/>
      <c r="B79" s="287" t="s">
        <v>90</v>
      </c>
      <c r="C79" s="277">
        <v>32</v>
      </c>
      <c r="D79" s="277">
        <v>30</v>
      </c>
      <c r="E79" s="277">
        <v>30</v>
      </c>
      <c r="F79" s="277">
        <v>35</v>
      </c>
      <c r="G79" s="277">
        <v>30</v>
      </c>
      <c r="H79" s="277">
        <v>30</v>
      </c>
      <c r="I79" s="277">
        <v>30</v>
      </c>
      <c r="J79" s="277">
        <v>40</v>
      </c>
      <c r="K79" s="277">
        <v>50</v>
      </c>
      <c r="L79" s="277">
        <v>50</v>
      </c>
      <c r="M79" s="277">
        <v>50</v>
      </c>
      <c r="N79" s="277">
        <v>50</v>
      </c>
      <c r="O79" s="108">
        <f t="shared" si="15"/>
        <v>457</v>
      </c>
      <c r="P79" s="27"/>
      <c r="Q79" s="11"/>
    </row>
    <row r="80" spans="1:17" s="7" customFormat="1" ht="12.75">
      <c r="A80" s="271"/>
      <c r="B80" s="287" t="s">
        <v>89</v>
      </c>
      <c r="C80" s="278">
        <v>15</v>
      </c>
      <c r="D80" s="278">
        <v>15</v>
      </c>
      <c r="E80" s="278">
        <v>15</v>
      </c>
      <c r="F80" s="278">
        <v>15</v>
      </c>
      <c r="G80" s="278">
        <v>15</v>
      </c>
      <c r="H80" s="278">
        <v>15</v>
      </c>
      <c r="I80" s="278">
        <v>15</v>
      </c>
      <c r="J80" s="278">
        <v>15</v>
      </c>
      <c r="K80" s="278">
        <v>15</v>
      </c>
      <c r="L80" s="278">
        <v>15</v>
      </c>
      <c r="M80" s="278">
        <v>15</v>
      </c>
      <c r="N80" s="278">
        <v>15</v>
      </c>
      <c r="O80" s="235">
        <f t="shared" si="15"/>
        <v>180</v>
      </c>
      <c r="Q80" s="11"/>
    </row>
    <row r="81" spans="1:17" s="7" customFormat="1" ht="12.75">
      <c r="A81" s="286"/>
      <c r="B81" s="287" t="s">
        <v>119</v>
      </c>
      <c r="C81" s="277">
        <v>100</v>
      </c>
      <c r="D81" s="277">
        <v>100</v>
      </c>
      <c r="E81" s="277">
        <v>100</v>
      </c>
      <c r="F81" s="277">
        <v>100</v>
      </c>
      <c r="G81" s="277">
        <v>100</v>
      </c>
      <c r="H81" s="277">
        <v>100</v>
      </c>
      <c r="I81" s="277">
        <v>100</v>
      </c>
      <c r="J81" s="277">
        <v>100</v>
      </c>
      <c r="K81" s="277">
        <v>100</v>
      </c>
      <c r="L81" s="277">
        <v>100</v>
      </c>
      <c r="M81" s="277">
        <v>100</v>
      </c>
      <c r="N81" s="277">
        <v>100</v>
      </c>
      <c r="O81" s="108">
        <f t="shared" si="15"/>
        <v>1200</v>
      </c>
      <c r="Q81" s="11"/>
    </row>
    <row r="82" spans="1:17" s="7" customFormat="1" ht="12.75">
      <c r="A82" s="286"/>
      <c r="B82" s="287" t="s">
        <v>179</v>
      </c>
      <c r="C82" s="278">
        <v>80</v>
      </c>
      <c r="D82" s="278">
        <v>84</v>
      </c>
      <c r="E82" s="278">
        <v>83</v>
      </c>
      <c r="F82" s="278">
        <v>84</v>
      </c>
      <c r="G82" s="278">
        <v>83</v>
      </c>
      <c r="H82" s="277">
        <v>84</v>
      </c>
      <c r="I82" s="277">
        <v>84</v>
      </c>
      <c r="J82" s="277">
        <v>84</v>
      </c>
      <c r="K82" s="277">
        <v>84</v>
      </c>
      <c r="L82" s="277">
        <v>84</v>
      </c>
      <c r="M82" s="277">
        <v>83</v>
      </c>
      <c r="N82" s="277">
        <v>83</v>
      </c>
      <c r="O82" s="108">
        <f t="shared" si="15"/>
        <v>1000</v>
      </c>
      <c r="Q82" s="11"/>
    </row>
    <row r="83" spans="1:17" s="7" customFormat="1" ht="12.75">
      <c r="A83" s="284" t="s">
        <v>9</v>
      </c>
      <c r="B83" s="284" t="s">
        <v>31</v>
      </c>
      <c r="C83" s="268">
        <f aca="true" t="shared" si="16" ref="C83:N83">SUM(C84:C85)</f>
        <v>152</v>
      </c>
      <c r="D83" s="268">
        <f t="shared" si="16"/>
        <v>172</v>
      </c>
      <c r="E83" s="268">
        <f t="shared" si="16"/>
        <v>152</v>
      </c>
      <c r="F83" s="268">
        <f t="shared" si="16"/>
        <v>152</v>
      </c>
      <c r="G83" s="268">
        <f t="shared" si="16"/>
        <v>152</v>
      </c>
      <c r="H83" s="268">
        <f t="shared" si="16"/>
        <v>152</v>
      </c>
      <c r="I83" s="268">
        <f t="shared" si="16"/>
        <v>152</v>
      </c>
      <c r="J83" s="268">
        <f t="shared" si="16"/>
        <v>152</v>
      </c>
      <c r="K83" s="268">
        <f t="shared" si="16"/>
        <v>152</v>
      </c>
      <c r="L83" s="268">
        <f t="shared" si="16"/>
        <v>152</v>
      </c>
      <c r="M83" s="268">
        <f t="shared" si="16"/>
        <v>152</v>
      </c>
      <c r="N83" s="268">
        <f t="shared" si="16"/>
        <v>152</v>
      </c>
      <c r="O83" s="268">
        <f>SUM(O84:O85)</f>
        <v>1844</v>
      </c>
      <c r="P83" s="149"/>
      <c r="Q83" s="11"/>
    </row>
    <row r="84" spans="1:17" s="65" customFormat="1" ht="25.5">
      <c r="A84" s="297"/>
      <c r="B84" s="297" t="s">
        <v>144</v>
      </c>
      <c r="C84" s="278">
        <v>12</v>
      </c>
      <c r="D84" s="278">
        <v>12</v>
      </c>
      <c r="E84" s="278">
        <v>12</v>
      </c>
      <c r="F84" s="278">
        <v>12</v>
      </c>
      <c r="G84" s="278">
        <v>12</v>
      </c>
      <c r="H84" s="278">
        <v>12</v>
      </c>
      <c r="I84" s="278">
        <v>12</v>
      </c>
      <c r="J84" s="278">
        <v>12</v>
      </c>
      <c r="K84" s="278">
        <v>12</v>
      </c>
      <c r="L84" s="278">
        <v>12</v>
      </c>
      <c r="M84" s="278">
        <v>12</v>
      </c>
      <c r="N84" s="278">
        <v>12</v>
      </c>
      <c r="O84" s="235">
        <f>SUM(C84:N84)</f>
        <v>144</v>
      </c>
      <c r="Q84" s="69"/>
    </row>
    <row r="85" spans="1:17" s="73" customFormat="1" ht="63" customHeight="1">
      <c r="A85" s="297"/>
      <c r="B85" s="393" t="s">
        <v>150</v>
      </c>
      <c r="C85" s="278">
        <v>140</v>
      </c>
      <c r="D85" s="278">
        <v>160</v>
      </c>
      <c r="E85" s="278">
        <v>140</v>
      </c>
      <c r="F85" s="278">
        <v>140</v>
      </c>
      <c r="G85" s="278">
        <v>140</v>
      </c>
      <c r="H85" s="278">
        <v>140</v>
      </c>
      <c r="I85" s="278">
        <v>140</v>
      </c>
      <c r="J85" s="278">
        <v>140</v>
      </c>
      <c r="K85" s="278">
        <v>140</v>
      </c>
      <c r="L85" s="278">
        <v>140</v>
      </c>
      <c r="M85" s="278">
        <v>140</v>
      </c>
      <c r="N85" s="278">
        <v>140</v>
      </c>
      <c r="O85" s="235">
        <f>SUM(C85:N85)</f>
        <v>1700</v>
      </c>
      <c r="P85" s="71"/>
      <c r="Q85" s="72"/>
    </row>
    <row r="86" spans="1:16" s="38" customFormat="1" ht="15.75">
      <c r="A86" s="104"/>
      <c r="B86" s="102" t="s">
        <v>32</v>
      </c>
      <c r="C86" s="105">
        <f aca="true" t="shared" si="17" ref="C86:N86">C9+C30+C35+C59+C83</f>
        <v>2723</v>
      </c>
      <c r="D86" s="105">
        <f t="shared" si="17"/>
        <v>2916</v>
      </c>
      <c r="E86" s="105">
        <f t="shared" si="17"/>
        <v>2572</v>
      </c>
      <c r="F86" s="105">
        <f t="shared" si="17"/>
        <v>2603</v>
      </c>
      <c r="G86" s="105">
        <f t="shared" si="17"/>
        <v>2398</v>
      </c>
      <c r="H86" s="105">
        <f t="shared" si="17"/>
        <v>2179.5</v>
      </c>
      <c r="I86" s="105">
        <f t="shared" si="17"/>
        <v>1874.5</v>
      </c>
      <c r="J86" s="105">
        <f t="shared" si="17"/>
        <v>1922.5</v>
      </c>
      <c r="K86" s="105">
        <f t="shared" si="17"/>
        <v>2162.5</v>
      </c>
      <c r="L86" s="105">
        <f t="shared" si="17"/>
        <v>2671</v>
      </c>
      <c r="M86" s="105">
        <f t="shared" si="17"/>
        <v>3156</v>
      </c>
      <c r="N86" s="105">
        <f t="shared" si="17"/>
        <v>2712</v>
      </c>
      <c r="O86" s="105">
        <f>SUM(C86:N86)</f>
        <v>29890</v>
      </c>
      <c r="P86" s="59"/>
    </row>
    <row r="87" s="7" customFormat="1" ht="12.75"/>
    <row r="88" s="7" customFormat="1" ht="12.75"/>
    <row r="89" s="7" customFormat="1" ht="12.75"/>
    <row r="90" s="7" customFormat="1" ht="12.75"/>
    <row r="91" s="7" customFormat="1" ht="12.75">
      <c r="B91" s="7" t="s">
        <v>127</v>
      </c>
    </row>
    <row r="92" s="7" customFormat="1" ht="12.75"/>
    <row r="93" s="7" customFormat="1" ht="12.75"/>
    <row r="94" s="7" customFormat="1" ht="12.75"/>
    <row r="95" s="7" customFormat="1" ht="12.75"/>
    <row r="96" s="7" customFormat="1" ht="12.75"/>
    <row r="97" s="7" customFormat="1" ht="12.75"/>
    <row r="98" s="7" customFormat="1" ht="12.75"/>
    <row r="99" s="7" customFormat="1" ht="12.75"/>
    <row r="100" s="7" customFormat="1" ht="12.75"/>
    <row r="101" s="7" customFormat="1" ht="12.75"/>
    <row r="102" s="7" customFormat="1" ht="12.75"/>
    <row r="103" s="7" customFormat="1" ht="12.75"/>
    <row r="104" s="7" customFormat="1" ht="12.75"/>
    <row r="105" s="7" customFormat="1" ht="12.75"/>
    <row r="106" s="7" customFormat="1" ht="12.75"/>
    <row r="107" s="7" customFormat="1" ht="12.75"/>
    <row r="108" s="7" customFormat="1" ht="12.75"/>
    <row r="109" s="7" customFormat="1" ht="12.75"/>
    <row r="110" s="7" customFormat="1" ht="12.75"/>
    <row r="111" s="7" customFormat="1" ht="12.75"/>
    <row r="112" s="7" customFormat="1" ht="12.75"/>
    <row r="113" s="7" customFormat="1" ht="12.75"/>
    <row r="114" s="7" customFormat="1" ht="12.75"/>
    <row r="115" s="7" customFormat="1" ht="12.75"/>
    <row r="116" s="7" customFormat="1" ht="12.75"/>
    <row r="117" s="7" customFormat="1" ht="12.75"/>
    <row r="118" s="7" customFormat="1" ht="12.75"/>
    <row r="119" s="7" customFormat="1" ht="12.75"/>
    <row r="120" s="7" customFormat="1" ht="12.75"/>
    <row r="121" s="7" customFormat="1" ht="12.75"/>
    <row r="122" s="7" customFormat="1" ht="12.75"/>
    <row r="123" s="7" customFormat="1" ht="12.75"/>
    <row r="124" s="7" customFormat="1" ht="12.75"/>
    <row r="125" s="7" customFormat="1" ht="12.75"/>
    <row r="126" s="7" customFormat="1" ht="12.75"/>
    <row r="127" s="7" customFormat="1" ht="12.75"/>
    <row r="128" s="7" customFormat="1" ht="12.75"/>
    <row r="129" s="7" customFormat="1" ht="12.75"/>
    <row r="130" s="7" customFormat="1" ht="12.75"/>
    <row r="131" s="7" customFormat="1" ht="12.75"/>
    <row r="132" s="7" customFormat="1" ht="12.75"/>
    <row r="133" s="7" customFormat="1" ht="12.75"/>
    <row r="134" s="7" customFormat="1" ht="12.75"/>
    <row r="135" s="7" customFormat="1" ht="12.75"/>
    <row r="136" s="7" customFormat="1" ht="12.75"/>
    <row r="137" s="7" customFormat="1" ht="12.75"/>
    <row r="138" s="7" customFormat="1" ht="12.75"/>
    <row r="139" s="7" customFormat="1" ht="12.75"/>
    <row r="140" s="7" customFormat="1" ht="12.75"/>
    <row r="141" s="7" customFormat="1" ht="12.75"/>
    <row r="142" s="7" customFormat="1" ht="12.75"/>
    <row r="143" s="7" customFormat="1" ht="12.75"/>
    <row r="144" s="7" customFormat="1" ht="12.75"/>
    <row r="145" s="7" customFormat="1" ht="12.75"/>
    <row r="146" s="7" customFormat="1" ht="12.75"/>
    <row r="147" s="7" customFormat="1" ht="12.75"/>
    <row r="148" s="7" customFormat="1" ht="12.75"/>
    <row r="149" s="7" customFormat="1" ht="12.75"/>
    <row r="150" s="7" customFormat="1" ht="12.75"/>
    <row r="151" s="7" customFormat="1" ht="12.75"/>
    <row r="152" s="7" customFormat="1" ht="12.75"/>
    <row r="153" s="7" customFormat="1" ht="12.75"/>
    <row r="154" s="7" customFormat="1" ht="12.75"/>
    <row r="155" s="7" customFormat="1" ht="12.75"/>
    <row r="156" s="7" customFormat="1" ht="12.75"/>
    <row r="157" s="7" customFormat="1" ht="12.75"/>
    <row r="158" s="7" customFormat="1" ht="12.75"/>
    <row r="159" s="7" customFormat="1" ht="12.75"/>
    <row r="160" s="7" customFormat="1" ht="12.75"/>
    <row r="161" s="7" customFormat="1" ht="12.75"/>
    <row r="162" s="7" customFormat="1" ht="12.75"/>
    <row r="163" s="7" customFormat="1" ht="12.75"/>
    <row r="164" s="7" customFormat="1" ht="12.75"/>
    <row r="165" s="7" customFormat="1" ht="12.75"/>
    <row r="166" s="7" customFormat="1" ht="12.75"/>
    <row r="167" s="7" customFormat="1" ht="12.75"/>
    <row r="168" s="7" customFormat="1" ht="12.75"/>
    <row r="169" s="7" customFormat="1" ht="12.75"/>
    <row r="170" s="7" customFormat="1" ht="12.75"/>
    <row r="171" s="7" customFormat="1" ht="12.75"/>
    <row r="172" s="7" customFormat="1" ht="12.75"/>
    <row r="173" s="7" customFormat="1" ht="12.75"/>
    <row r="174" s="7" customFormat="1" ht="12.75"/>
    <row r="175" s="7" customFormat="1" ht="12.75"/>
    <row r="176" s="7" customFormat="1" ht="12.75"/>
    <row r="177" s="7" customFormat="1" ht="12.75"/>
    <row r="178" s="7" customFormat="1" ht="12.75"/>
    <row r="179" s="7" customFormat="1" ht="12.75"/>
    <row r="180" s="7" customFormat="1" ht="12.75"/>
    <row r="181" s="7" customFormat="1" ht="12.75"/>
    <row r="182" s="7" customFormat="1" ht="12.75"/>
    <row r="183" s="7" customFormat="1" ht="12.75"/>
    <row r="184" s="7" customFormat="1" ht="12.75"/>
    <row r="185" s="7" customFormat="1" ht="12.75"/>
    <row r="186" s="7" customFormat="1" ht="12.75"/>
    <row r="187" s="7" customFormat="1" ht="12.75"/>
    <row r="188" s="7" customFormat="1" ht="12.75"/>
    <row r="189" s="7" customFormat="1" ht="12.75"/>
    <row r="190" s="7" customFormat="1" ht="12.75"/>
    <row r="191" s="7" customFormat="1" ht="12.75"/>
    <row r="192" s="7" customFormat="1" ht="12.75"/>
    <row r="193" s="7" customFormat="1" ht="12.75"/>
  </sheetData>
  <sheetProtection/>
  <mergeCells count="3">
    <mergeCell ref="C7:O7"/>
    <mergeCell ref="B4:N4"/>
    <mergeCell ref="I2:N2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60"/>
  <sheetViews>
    <sheetView view="pageBreakPreview" zoomScaleSheetLayoutView="100" zoomScalePageLayoutView="0" workbookViewId="0" topLeftCell="A1">
      <pane xSplit="2" ySplit="9" topLeftCell="C5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3" sqref="B13"/>
    </sheetView>
  </sheetViews>
  <sheetFormatPr defaultColWidth="9.140625" defaultRowHeight="12.75"/>
  <cols>
    <col min="1" max="1" width="5.140625" style="0" customWidth="1"/>
    <col min="2" max="2" width="32.421875" style="0" customWidth="1"/>
    <col min="3" max="3" width="8.00390625" style="0" customWidth="1"/>
    <col min="4" max="4" width="8.421875" style="0" customWidth="1"/>
    <col min="5" max="5" width="7.28125" style="0" customWidth="1"/>
    <col min="6" max="6" width="7.00390625" style="0" customWidth="1"/>
    <col min="7" max="7" width="6.57421875" style="0" customWidth="1"/>
    <col min="8" max="8" width="7.28125" style="0" customWidth="1"/>
    <col min="9" max="9" width="6.57421875" style="0" customWidth="1"/>
    <col min="10" max="10" width="6.7109375" style="0" customWidth="1"/>
    <col min="14" max="15" width="8.7109375" style="0" customWidth="1"/>
    <col min="16" max="16" width="9.140625" style="7" customWidth="1"/>
  </cols>
  <sheetData>
    <row r="1" spans="12:16" ht="23.25" customHeight="1">
      <c r="L1" s="395"/>
      <c r="M1" s="396"/>
      <c r="N1" s="396"/>
      <c r="O1" s="396"/>
      <c r="P1" s="61"/>
    </row>
    <row r="2" spans="9:16" ht="12.75">
      <c r="I2" s="443" t="s">
        <v>189</v>
      </c>
      <c r="J2" s="445"/>
      <c r="K2" s="445"/>
      <c r="L2" s="445"/>
      <c r="M2" s="445"/>
      <c r="N2" s="445"/>
      <c r="O2" s="396"/>
      <c r="P2" s="61"/>
    </row>
    <row r="3" spans="9:16" ht="12.75">
      <c r="I3" s="445"/>
      <c r="J3" s="445"/>
      <c r="K3" s="445"/>
      <c r="L3" s="445"/>
      <c r="M3" s="445"/>
      <c r="N3" s="445"/>
      <c r="O3" s="396"/>
      <c r="P3" s="61"/>
    </row>
    <row r="4" spans="9:16" ht="49.5" customHeight="1">
      <c r="I4" s="445"/>
      <c r="J4" s="445"/>
      <c r="K4" s="445"/>
      <c r="L4" s="445"/>
      <c r="M4" s="445"/>
      <c r="N4" s="445"/>
      <c r="O4" s="396"/>
      <c r="P4" s="61"/>
    </row>
    <row r="5" spans="1:15" ht="17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8"/>
      <c r="L5" s="8"/>
      <c r="M5" s="8"/>
      <c r="N5" s="8"/>
      <c r="O5" s="8"/>
    </row>
    <row r="6" spans="1:15" ht="20.25" customHeight="1">
      <c r="A6" s="2"/>
      <c r="B6" s="437" t="s">
        <v>184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44"/>
      <c r="O6" s="8"/>
    </row>
    <row r="7" spans="1:15" ht="15.75">
      <c r="A7" s="4"/>
      <c r="B7" s="4"/>
      <c r="C7" s="3"/>
      <c r="D7" s="9"/>
      <c r="E7" s="8"/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22" customFormat="1" ht="13.5" customHeight="1">
      <c r="A8" s="397" t="s">
        <v>0</v>
      </c>
      <c r="B8" s="397" t="s">
        <v>1</v>
      </c>
      <c r="C8" s="432" t="s">
        <v>54</v>
      </c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</row>
    <row r="9" spans="1:15" s="22" customFormat="1" ht="15" customHeight="1">
      <c r="A9" s="397" t="s">
        <v>2</v>
      </c>
      <c r="B9" s="397" t="s">
        <v>3</v>
      </c>
      <c r="C9" s="301" t="s">
        <v>33</v>
      </c>
      <c r="D9" s="301" t="s">
        <v>34</v>
      </c>
      <c r="E9" s="301" t="s">
        <v>35</v>
      </c>
      <c r="F9" s="301" t="s">
        <v>36</v>
      </c>
      <c r="G9" s="301" t="s">
        <v>37</v>
      </c>
      <c r="H9" s="301" t="s">
        <v>38</v>
      </c>
      <c r="I9" s="301" t="s">
        <v>39</v>
      </c>
      <c r="J9" s="301" t="s">
        <v>40</v>
      </c>
      <c r="K9" s="301" t="s">
        <v>41</v>
      </c>
      <c r="L9" s="301" t="s">
        <v>42</v>
      </c>
      <c r="M9" s="301" t="s">
        <v>43</v>
      </c>
      <c r="N9" s="301" t="s">
        <v>44</v>
      </c>
      <c r="O9" s="301" t="s">
        <v>48</v>
      </c>
    </row>
    <row r="10" spans="1:15" s="239" customFormat="1" ht="15" customHeight="1">
      <c r="A10" s="284" t="s">
        <v>4</v>
      </c>
      <c r="B10" s="284" t="s">
        <v>138</v>
      </c>
      <c r="C10" s="268">
        <f aca="true" t="shared" si="0" ref="C10:O10">SUM(C11:C12)</f>
        <v>0</v>
      </c>
      <c r="D10" s="268">
        <f t="shared" si="0"/>
        <v>0</v>
      </c>
      <c r="E10" s="268">
        <f t="shared" si="0"/>
        <v>0</v>
      </c>
      <c r="F10" s="268">
        <f t="shared" si="0"/>
        <v>0</v>
      </c>
      <c r="G10" s="268">
        <f t="shared" si="0"/>
        <v>0</v>
      </c>
      <c r="H10" s="268">
        <f t="shared" si="0"/>
        <v>0</v>
      </c>
      <c r="I10" s="268">
        <f t="shared" si="0"/>
        <v>0</v>
      </c>
      <c r="J10" s="268">
        <f t="shared" si="0"/>
        <v>0</v>
      </c>
      <c r="K10" s="268">
        <f t="shared" si="0"/>
        <v>0</v>
      </c>
      <c r="L10" s="268">
        <f t="shared" si="0"/>
        <v>0</v>
      </c>
      <c r="M10" s="268">
        <f t="shared" si="0"/>
        <v>0</v>
      </c>
      <c r="N10" s="268">
        <f t="shared" si="0"/>
        <v>0</v>
      </c>
      <c r="O10" s="268">
        <f t="shared" si="0"/>
        <v>0</v>
      </c>
    </row>
    <row r="11" spans="1:16" s="241" customFormat="1" ht="15" customHeight="1">
      <c r="A11" s="291"/>
      <c r="B11" s="291" t="s">
        <v>5</v>
      </c>
      <c r="C11" s="334"/>
      <c r="D11" s="334"/>
      <c r="E11" s="334"/>
      <c r="F11" s="334"/>
      <c r="G11" s="334"/>
      <c r="H11" s="334"/>
      <c r="I11" s="334"/>
      <c r="J11" s="334"/>
      <c r="K11" s="334"/>
      <c r="L11" s="334"/>
      <c r="M11" s="334"/>
      <c r="N11" s="334"/>
      <c r="O11" s="337">
        <f aca="true" t="shared" si="1" ref="O11:O18">SUM(C11:N11)</f>
        <v>0</v>
      </c>
      <c r="P11" s="240"/>
    </row>
    <row r="12" spans="1:16" s="243" customFormat="1" ht="15" customHeight="1">
      <c r="A12" s="279"/>
      <c r="B12" s="287" t="s">
        <v>72</v>
      </c>
      <c r="C12" s="383"/>
      <c r="D12" s="383"/>
      <c r="E12" s="383"/>
      <c r="F12" s="383"/>
      <c r="G12" s="383"/>
      <c r="H12" s="383"/>
      <c r="I12" s="383"/>
      <c r="J12" s="383"/>
      <c r="K12" s="383"/>
      <c r="L12" s="383"/>
      <c r="M12" s="383"/>
      <c r="N12" s="383"/>
      <c r="O12" s="388">
        <f t="shared" si="1"/>
        <v>0</v>
      </c>
      <c r="P12" s="242"/>
    </row>
    <row r="13" spans="1:15" s="239" customFormat="1" ht="50.25" customHeight="1">
      <c r="A13" s="284" t="s">
        <v>6</v>
      </c>
      <c r="B13" s="284" t="s">
        <v>190</v>
      </c>
      <c r="C13" s="268">
        <f>SUM(C14:C17)</f>
        <v>108</v>
      </c>
      <c r="D13" s="268">
        <f aca="true" t="shared" si="2" ref="D13:N13">SUM(D14:D17)</f>
        <v>138</v>
      </c>
      <c r="E13" s="268">
        <f t="shared" si="2"/>
        <v>144</v>
      </c>
      <c r="F13" s="268">
        <f t="shared" si="2"/>
        <v>167</v>
      </c>
      <c r="G13" s="268">
        <f t="shared" si="2"/>
        <v>174</v>
      </c>
      <c r="H13" s="268">
        <f t="shared" si="2"/>
        <v>150</v>
      </c>
      <c r="I13" s="268">
        <f t="shared" si="2"/>
        <v>118</v>
      </c>
      <c r="J13" s="268">
        <f t="shared" si="2"/>
        <v>121</v>
      </c>
      <c r="K13" s="268">
        <f t="shared" si="2"/>
        <v>114</v>
      </c>
      <c r="L13" s="268">
        <f t="shared" si="2"/>
        <v>109</v>
      </c>
      <c r="M13" s="268">
        <f t="shared" si="2"/>
        <v>133</v>
      </c>
      <c r="N13" s="268">
        <f t="shared" si="2"/>
        <v>123</v>
      </c>
      <c r="O13" s="268">
        <f t="shared" si="1"/>
        <v>1599</v>
      </c>
    </row>
    <row r="14" spans="1:16" s="243" customFormat="1" ht="15">
      <c r="A14" s="348"/>
      <c r="B14" s="271" t="s">
        <v>47</v>
      </c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108">
        <f t="shared" si="1"/>
        <v>0</v>
      </c>
      <c r="P14" s="242"/>
    </row>
    <row r="15" spans="1:17" s="244" customFormat="1" ht="15">
      <c r="A15" s="384"/>
      <c r="B15" s="384" t="s">
        <v>124</v>
      </c>
      <c r="C15" s="399"/>
      <c r="D15" s="399"/>
      <c r="E15" s="399"/>
      <c r="F15" s="399"/>
      <c r="G15" s="399"/>
      <c r="H15" s="399"/>
      <c r="I15" s="399"/>
      <c r="J15" s="399"/>
      <c r="K15" s="399"/>
      <c r="L15" s="399"/>
      <c r="M15" s="399"/>
      <c r="N15" s="399"/>
      <c r="O15" s="400">
        <f t="shared" si="1"/>
        <v>0</v>
      </c>
      <c r="Q15" s="245"/>
    </row>
    <row r="16" spans="1:17" s="246" customFormat="1" ht="15">
      <c r="A16" s="282"/>
      <c r="B16" s="282" t="s">
        <v>137</v>
      </c>
      <c r="C16" s="283">
        <v>82</v>
      </c>
      <c r="D16" s="283">
        <v>112</v>
      </c>
      <c r="E16" s="283">
        <v>118</v>
      </c>
      <c r="F16" s="283">
        <v>119</v>
      </c>
      <c r="G16" s="283">
        <v>126</v>
      </c>
      <c r="H16" s="283">
        <v>102</v>
      </c>
      <c r="I16" s="283">
        <v>81</v>
      </c>
      <c r="J16" s="283">
        <v>84</v>
      </c>
      <c r="K16" s="283">
        <v>77</v>
      </c>
      <c r="L16" s="283">
        <v>83</v>
      </c>
      <c r="M16" s="283">
        <v>107</v>
      </c>
      <c r="N16" s="283">
        <v>97</v>
      </c>
      <c r="O16" s="109">
        <f t="shared" si="1"/>
        <v>1188</v>
      </c>
      <c r="Q16" s="247"/>
    </row>
    <row r="17" spans="1:17" s="246" customFormat="1" ht="15">
      <c r="A17" s="282"/>
      <c r="B17" s="282" t="s">
        <v>129</v>
      </c>
      <c r="C17" s="283">
        <v>26</v>
      </c>
      <c r="D17" s="283">
        <v>26</v>
      </c>
      <c r="E17" s="283">
        <v>26</v>
      </c>
      <c r="F17" s="283">
        <v>48</v>
      </c>
      <c r="G17" s="283">
        <v>48</v>
      </c>
      <c r="H17" s="283">
        <v>48</v>
      </c>
      <c r="I17" s="283">
        <v>37</v>
      </c>
      <c r="J17" s="283">
        <v>37</v>
      </c>
      <c r="K17" s="283">
        <v>37</v>
      </c>
      <c r="L17" s="283">
        <v>26</v>
      </c>
      <c r="M17" s="283">
        <v>26</v>
      </c>
      <c r="N17" s="283">
        <v>26</v>
      </c>
      <c r="O17" s="109">
        <f t="shared" si="1"/>
        <v>411</v>
      </c>
      <c r="Q17" s="247"/>
    </row>
    <row r="18" spans="1:15" s="239" customFormat="1" ht="15" customHeight="1">
      <c r="A18" s="284" t="s">
        <v>7</v>
      </c>
      <c r="B18" s="284" t="s">
        <v>26</v>
      </c>
      <c r="C18" s="268">
        <f>SUM(C19:C36)</f>
        <v>98.7</v>
      </c>
      <c r="D18" s="268">
        <f aca="true" t="shared" si="3" ref="D18:N18">SUM(D19:D36)</f>
        <v>71.7</v>
      </c>
      <c r="E18" s="268">
        <f t="shared" si="3"/>
        <v>66.30000000000001</v>
      </c>
      <c r="F18" s="268">
        <f t="shared" si="3"/>
        <v>63.7</v>
      </c>
      <c r="G18" s="268">
        <f t="shared" si="3"/>
        <v>62.7</v>
      </c>
      <c r="H18" s="268">
        <f t="shared" si="3"/>
        <v>64.5</v>
      </c>
      <c r="I18" s="268">
        <f t="shared" si="3"/>
        <v>62.6</v>
      </c>
      <c r="J18" s="268">
        <f t="shared" si="3"/>
        <v>85.2</v>
      </c>
      <c r="K18" s="268">
        <f t="shared" si="3"/>
        <v>63.8</v>
      </c>
      <c r="L18" s="268">
        <f t="shared" si="3"/>
        <v>61.8</v>
      </c>
      <c r="M18" s="268">
        <f t="shared" si="3"/>
        <v>69.4</v>
      </c>
      <c r="N18" s="268">
        <f t="shared" si="3"/>
        <v>59.4</v>
      </c>
      <c r="O18" s="268">
        <f t="shared" si="1"/>
        <v>829.8</v>
      </c>
    </row>
    <row r="19" spans="1:16" s="243" customFormat="1" ht="15" customHeight="1">
      <c r="A19" s="279"/>
      <c r="B19" s="287" t="s">
        <v>55</v>
      </c>
      <c r="C19" s="277">
        <v>3.7</v>
      </c>
      <c r="D19" s="277">
        <v>1.2</v>
      </c>
      <c r="E19" s="277">
        <v>1.2</v>
      </c>
      <c r="F19" s="277">
        <v>1.2</v>
      </c>
      <c r="G19" s="277">
        <v>1.2</v>
      </c>
      <c r="H19" s="277">
        <v>1</v>
      </c>
      <c r="I19" s="277">
        <v>1</v>
      </c>
      <c r="J19" s="277">
        <v>3</v>
      </c>
      <c r="K19" s="277">
        <v>3</v>
      </c>
      <c r="L19" s="277">
        <v>1</v>
      </c>
      <c r="M19" s="277">
        <v>5.6</v>
      </c>
      <c r="N19" s="277">
        <v>1.8</v>
      </c>
      <c r="O19" s="108">
        <f aca="true" t="shared" si="4" ref="O19:O36">SUM(C19:N19)</f>
        <v>24.900000000000002</v>
      </c>
      <c r="P19" s="242"/>
    </row>
    <row r="20" spans="1:16" s="243" customFormat="1" ht="15" customHeight="1">
      <c r="A20" s="279"/>
      <c r="B20" s="287" t="s">
        <v>27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7"/>
      <c r="M20" s="277"/>
      <c r="N20" s="277"/>
      <c r="O20" s="108">
        <f t="shared" si="4"/>
        <v>0</v>
      </c>
      <c r="P20" s="242"/>
    </row>
    <row r="21" spans="1:16" s="243" customFormat="1" ht="15" customHeight="1">
      <c r="A21" s="279"/>
      <c r="B21" s="287" t="s">
        <v>28</v>
      </c>
      <c r="C21" s="278">
        <v>4</v>
      </c>
      <c r="D21" s="278">
        <v>0.5</v>
      </c>
      <c r="E21" s="278">
        <v>0.5</v>
      </c>
      <c r="F21" s="278">
        <v>0.5</v>
      </c>
      <c r="G21" s="278">
        <v>2</v>
      </c>
      <c r="H21" s="278">
        <v>0.5</v>
      </c>
      <c r="I21" s="278">
        <v>2</v>
      </c>
      <c r="J21" s="278">
        <v>1.5</v>
      </c>
      <c r="K21" s="278">
        <v>0.5</v>
      </c>
      <c r="L21" s="278">
        <v>2</v>
      </c>
      <c r="M21" s="278">
        <v>4.5</v>
      </c>
      <c r="N21" s="278">
        <v>2.5</v>
      </c>
      <c r="O21" s="235">
        <f t="shared" si="4"/>
        <v>21</v>
      </c>
      <c r="P21" s="242"/>
    </row>
    <row r="22" spans="1:16" s="243" customFormat="1" ht="15" customHeight="1">
      <c r="A22" s="279"/>
      <c r="B22" s="287" t="s">
        <v>29</v>
      </c>
      <c r="C22" s="277"/>
      <c r="D22" s="277">
        <v>7</v>
      </c>
      <c r="E22" s="277">
        <v>4</v>
      </c>
      <c r="F22" s="277">
        <v>4</v>
      </c>
      <c r="G22" s="277">
        <v>1.5</v>
      </c>
      <c r="H22" s="277">
        <v>4</v>
      </c>
      <c r="I22" s="277">
        <v>1.6</v>
      </c>
      <c r="J22" s="277">
        <v>2.7</v>
      </c>
      <c r="K22" s="277">
        <v>2.3</v>
      </c>
      <c r="L22" s="277">
        <v>0.8</v>
      </c>
      <c r="M22" s="277">
        <v>0.3</v>
      </c>
      <c r="N22" s="277">
        <v>1.1</v>
      </c>
      <c r="O22" s="108">
        <f t="shared" si="4"/>
        <v>29.300000000000004</v>
      </c>
      <c r="P22" s="242"/>
    </row>
    <row r="23" spans="1:17" s="248" customFormat="1" ht="15">
      <c r="A23" s="282"/>
      <c r="B23" s="290" t="s">
        <v>121</v>
      </c>
      <c r="C23" s="283">
        <v>27</v>
      </c>
      <c r="D23" s="283">
        <v>27</v>
      </c>
      <c r="E23" s="283">
        <v>27.6</v>
      </c>
      <c r="F23" s="283">
        <v>28</v>
      </c>
      <c r="G23" s="283">
        <v>28</v>
      </c>
      <c r="H23" s="283">
        <v>28</v>
      </c>
      <c r="I23" s="283">
        <v>28</v>
      </c>
      <c r="J23" s="283">
        <v>28</v>
      </c>
      <c r="K23" s="283">
        <v>28</v>
      </c>
      <c r="L23" s="283">
        <v>28</v>
      </c>
      <c r="M23" s="283">
        <v>27</v>
      </c>
      <c r="N23" s="283">
        <v>27</v>
      </c>
      <c r="O23" s="109">
        <f>SUM(C23:N23)</f>
        <v>331.6</v>
      </c>
      <c r="Q23" s="249"/>
    </row>
    <row r="24" spans="1:17" s="250" customFormat="1" ht="15">
      <c r="A24" s="297"/>
      <c r="B24" s="289" t="s">
        <v>122</v>
      </c>
      <c r="C24" s="283">
        <v>10</v>
      </c>
      <c r="D24" s="283">
        <v>10</v>
      </c>
      <c r="E24" s="283">
        <v>10</v>
      </c>
      <c r="F24" s="283">
        <v>10</v>
      </c>
      <c r="G24" s="283">
        <v>10</v>
      </c>
      <c r="H24" s="283">
        <v>10</v>
      </c>
      <c r="I24" s="283">
        <v>10</v>
      </c>
      <c r="J24" s="283">
        <v>10</v>
      </c>
      <c r="K24" s="283">
        <v>10</v>
      </c>
      <c r="L24" s="283">
        <v>10</v>
      </c>
      <c r="M24" s="283">
        <v>10</v>
      </c>
      <c r="N24" s="283">
        <v>10</v>
      </c>
      <c r="O24" s="235">
        <f>SUM(C24:N24)</f>
        <v>120</v>
      </c>
      <c r="Q24" s="251"/>
    </row>
    <row r="25" spans="1:16" s="243" customFormat="1" ht="15" customHeight="1">
      <c r="A25" s="279"/>
      <c r="B25" s="287" t="s">
        <v>67</v>
      </c>
      <c r="C25" s="277">
        <v>54</v>
      </c>
      <c r="D25" s="277">
        <v>26</v>
      </c>
      <c r="E25" s="277">
        <v>23</v>
      </c>
      <c r="F25" s="277">
        <v>20</v>
      </c>
      <c r="G25" s="277">
        <v>20</v>
      </c>
      <c r="H25" s="277">
        <v>21</v>
      </c>
      <c r="I25" s="277">
        <v>20</v>
      </c>
      <c r="J25" s="277">
        <v>40</v>
      </c>
      <c r="K25" s="277">
        <v>20</v>
      </c>
      <c r="L25" s="277">
        <v>20</v>
      </c>
      <c r="M25" s="277">
        <v>22</v>
      </c>
      <c r="N25" s="277">
        <v>17</v>
      </c>
      <c r="O25" s="108">
        <f t="shared" si="4"/>
        <v>303</v>
      </c>
      <c r="P25" s="242"/>
    </row>
    <row r="26" spans="1:16" s="243" customFormat="1" ht="15" customHeight="1">
      <c r="A26" s="279"/>
      <c r="B26" s="287" t="s">
        <v>73</v>
      </c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  <c r="N26" s="331"/>
      <c r="O26" s="108">
        <f t="shared" si="4"/>
        <v>0</v>
      </c>
      <c r="P26" s="242"/>
    </row>
    <row r="27" spans="1:16" s="243" customFormat="1" ht="15" customHeight="1">
      <c r="A27" s="279"/>
      <c r="B27" s="287" t="s">
        <v>56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7"/>
      <c r="M27" s="277"/>
      <c r="N27" s="277"/>
      <c r="O27" s="108">
        <f t="shared" si="4"/>
        <v>0</v>
      </c>
      <c r="P27" s="242"/>
    </row>
    <row r="28" spans="1:16" s="243" customFormat="1" ht="15" customHeight="1">
      <c r="A28" s="279"/>
      <c r="B28" s="287" t="s">
        <v>69</v>
      </c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108">
        <f t="shared" si="4"/>
        <v>0</v>
      </c>
      <c r="P28" s="242"/>
    </row>
    <row r="29" spans="1:16" s="243" customFormat="1" ht="15" customHeight="1">
      <c r="A29" s="279"/>
      <c r="B29" s="287" t="s">
        <v>64</v>
      </c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108">
        <f t="shared" si="4"/>
        <v>0</v>
      </c>
      <c r="P29" s="242"/>
    </row>
    <row r="30" spans="1:16" s="243" customFormat="1" ht="15" customHeight="1">
      <c r="A30" s="279"/>
      <c r="B30" s="287" t="s">
        <v>62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108">
        <f t="shared" si="4"/>
        <v>0</v>
      </c>
      <c r="P30" s="242"/>
    </row>
    <row r="31" spans="1:16" s="243" customFormat="1" ht="15" customHeight="1">
      <c r="A31" s="279"/>
      <c r="B31" s="287" t="s">
        <v>57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7"/>
      <c r="M31" s="277"/>
      <c r="N31" s="277"/>
      <c r="O31" s="108">
        <f t="shared" si="4"/>
        <v>0</v>
      </c>
      <c r="P31" s="242"/>
    </row>
    <row r="32" spans="1:16" s="243" customFormat="1" ht="15" customHeight="1">
      <c r="A32" s="279"/>
      <c r="B32" s="287" t="s">
        <v>60</v>
      </c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108">
        <f t="shared" si="4"/>
        <v>0</v>
      </c>
      <c r="P32" s="242"/>
    </row>
    <row r="33" spans="1:16" s="243" customFormat="1" ht="15" customHeight="1">
      <c r="A33" s="279"/>
      <c r="B33" s="287" t="s">
        <v>23</v>
      </c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108">
        <f t="shared" si="4"/>
        <v>0</v>
      </c>
      <c r="P33" s="242"/>
    </row>
    <row r="34" spans="1:16" s="243" customFormat="1" ht="15" customHeight="1">
      <c r="A34" s="279"/>
      <c r="B34" s="287" t="s">
        <v>63</v>
      </c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/>
      <c r="N34" s="277"/>
      <c r="O34" s="108">
        <f t="shared" si="4"/>
        <v>0</v>
      </c>
      <c r="P34" s="242"/>
    </row>
    <row r="35" spans="1:16" s="243" customFormat="1" ht="15" customHeight="1">
      <c r="A35" s="279"/>
      <c r="B35" s="287" t="s">
        <v>58</v>
      </c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108">
        <f t="shared" si="4"/>
        <v>0</v>
      </c>
      <c r="P35" s="242"/>
    </row>
    <row r="36" spans="1:16" s="243" customFormat="1" ht="15" customHeight="1">
      <c r="A36" s="279"/>
      <c r="B36" s="287" t="s">
        <v>24</v>
      </c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108">
        <f t="shared" si="4"/>
        <v>0</v>
      </c>
      <c r="P36" s="242"/>
    </row>
    <row r="37" spans="1:15" s="239" customFormat="1" ht="15" customHeight="1">
      <c r="A37" s="284" t="s">
        <v>8</v>
      </c>
      <c r="B37" s="284" t="s">
        <v>30</v>
      </c>
      <c r="C37" s="268">
        <f aca="true" t="shared" si="5" ref="C37:N37">SUM(C38:C56)</f>
        <v>601.2</v>
      </c>
      <c r="D37" s="268">
        <f t="shared" si="5"/>
        <v>767.3</v>
      </c>
      <c r="E37" s="268">
        <f t="shared" si="5"/>
        <v>557.2</v>
      </c>
      <c r="F37" s="268">
        <f t="shared" si="5"/>
        <v>534.2</v>
      </c>
      <c r="G37" s="268">
        <f t="shared" si="5"/>
        <v>691</v>
      </c>
      <c r="H37" s="268">
        <f t="shared" si="5"/>
        <v>653</v>
      </c>
      <c r="I37" s="268">
        <f t="shared" si="5"/>
        <v>416</v>
      </c>
      <c r="J37" s="268">
        <f t="shared" si="5"/>
        <v>486.6</v>
      </c>
      <c r="K37" s="268">
        <f t="shared" si="5"/>
        <v>701.8</v>
      </c>
      <c r="L37" s="268">
        <f t="shared" si="5"/>
        <v>851.1</v>
      </c>
      <c r="M37" s="268">
        <f t="shared" si="5"/>
        <v>1044</v>
      </c>
      <c r="N37" s="268">
        <f t="shared" si="5"/>
        <v>767.8000000000001</v>
      </c>
      <c r="O37" s="268">
        <f>SUM(O38:O56)</f>
        <v>8071.2</v>
      </c>
    </row>
    <row r="38" spans="1:17" s="243" customFormat="1" ht="15" customHeight="1">
      <c r="A38" s="279"/>
      <c r="B38" s="287" t="s">
        <v>96</v>
      </c>
      <c r="C38" s="277">
        <v>268</v>
      </c>
      <c r="D38" s="277">
        <v>443</v>
      </c>
      <c r="E38" s="277">
        <v>224</v>
      </c>
      <c r="F38" s="277">
        <v>234</v>
      </c>
      <c r="G38" s="277">
        <v>297</v>
      </c>
      <c r="H38" s="277">
        <v>214</v>
      </c>
      <c r="I38" s="277">
        <v>122</v>
      </c>
      <c r="J38" s="277">
        <v>134</v>
      </c>
      <c r="K38" s="277">
        <v>305</v>
      </c>
      <c r="L38" s="277">
        <v>342</v>
      </c>
      <c r="M38" s="277">
        <v>564</v>
      </c>
      <c r="N38" s="277">
        <v>329</v>
      </c>
      <c r="O38" s="108">
        <f>SUM(C38:N38)</f>
        <v>3476</v>
      </c>
      <c r="P38" s="242"/>
      <c r="Q38" s="252"/>
    </row>
    <row r="39" spans="1:17" s="243" customFormat="1" ht="15" customHeight="1">
      <c r="A39" s="279"/>
      <c r="B39" s="287" t="s">
        <v>92</v>
      </c>
      <c r="C39" s="277">
        <v>39.2</v>
      </c>
      <c r="D39" s="277">
        <v>49.3</v>
      </c>
      <c r="E39" s="277">
        <v>54.2</v>
      </c>
      <c r="F39" s="277">
        <v>67.2</v>
      </c>
      <c r="G39" s="277">
        <v>64</v>
      </c>
      <c r="H39" s="277">
        <v>56</v>
      </c>
      <c r="I39" s="277">
        <v>21</v>
      </c>
      <c r="J39" s="277">
        <v>61.6</v>
      </c>
      <c r="K39" s="277">
        <v>58.8</v>
      </c>
      <c r="L39" s="277">
        <v>107.5</v>
      </c>
      <c r="M39" s="277">
        <v>29</v>
      </c>
      <c r="N39" s="277">
        <v>81.2</v>
      </c>
      <c r="O39" s="108">
        <f aca="true" t="shared" si="6" ref="O39:O54">SUM(C39:N39)</f>
        <v>689</v>
      </c>
      <c r="P39" s="242"/>
      <c r="Q39" s="252"/>
    </row>
    <row r="40" spans="1:16" s="243" customFormat="1" ht="15" customHeight="1">
      <c r="A40" s="279"/>
      <c r="B40" s="287" t="s">
        <v>99</v>
      </c>
      <c r="C40" s="277"/>
      <c r="D40" s="277"/>
      <c r="E40" s="277"/>
      <c r="F40" s="277"/>
      <c r="G40" s="277"/>
      <c r="H40" s="277"/>
      <c r="I40" s="277"/>
      <c r="J40" s="277"/>
      <c r="K40" s="277"/>
      <c r="L40" s="277"/>
      <c r="M40" s="277"/>
      <c r="N40" s="277"/>
      <c r="O40" s="108">
        <f t="shared" si="6"/>
        <v>0</v>
      </c>
      <c r="P40" s="242"/>
    </row>
    <row r="41" spans="1:16" s="243" customFormat="1" ht="15" customHeight="1">
      <c r="A41" s="279"/>
      <c r="B41" s="287" t="s">
        <v>84</v>
      </c>
      <c r="C41" s="27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108">
        <f t="shared" si="6"/>
        <v>0</v>
      </c>
      <c r="P41" s="242"/>
    </row>
    <row r="42" spans="1:16" s="243" customFormat="1" ht="15" customHeight="1">
      <c r="A42" s="279"/>
      <c r="B42" s="287" t="s">
        <v>101</v>
      </c>
      <c r="C42" s="277"/>
      <c r="D42" s="277"/>
      <c r="E42" s="277"/>
      <c r="F42" s="277"/>
      <c r="G42" s="277"/>
      <c r="H42" s="277"/>
      <c r="I42" s="277"/>
      <c r="J42" s="277"/>
      <c r="K42" s="277"/>
      <c r="L42" s="277"/>
      <c r="M42" s="277"/>
      <c r="N42" s="277"/>
      <c r="O42" s="108">
        <f t="shared" si="6"/>
        <v>0</v>
      </c>
      <c r="P42" s="242"/>
    </row>
    <row r="43" spans="1:16" s="243" customFormat="1" ht="15" customHeight="1">
      <c r="A43" s="279"/>
      <c r="B43" s="287" t="s">
        <v>108</v>
      </c>
      <c r="C43" s="277">
        <v>140</v>
      </c>
      <c r="D43" s="277">
        <v>160</v>
      </c>
      <c r="E43" s="277">
        <v>153</v>
      </c>
      <c r="F43" s="277">
        <v>140</v>
      </c>
      <c r="G43" s="277">
        <v>168</v>
      </c>
      <c r="H43" s="277">
        <v>135</v>
      </c>
      <c r="I43" s="277">
        <v>80</v>
      </c>
      <c r="J43" s="277">
        <v>102</v>
      </c>
      <c r="K43" s="277">
        <v>160</v>
      </c>
      <c r="L43" s="277">
        <v>170</v>
      </c>
      <c r="M43" s="277">
        <v>170</v>
      </c>
      <c r="N43" s="277">
        <v>170</v>
      </c>
      <c r="O43" s="108">
        <f t="shared" si="6"/>
        <v>1748</v>
      </c>
      <c r="P43" s="242"/>
    </row>
    <row r="44" spans="1:16" s="243" customFormat="1" ht="15" customHeight="1">
      <c r="A44" s="279"/>
      <c r="B44" s="287" t="s">
        <v>85</v>
      </c>
      <c r="C44" s="277"/>
      <c r="D44" s="277"/>
      <c r="E44" s="277"/>
      <c r="F44" s="277"/>
      <c r="G44" s="277"/>
      <c r="H44" s="277"/>
      <c r="I44" s="277"/>
      <c r="J44" s="277"/>
      <c r="K44" s="277"/>
      <c r="L44" s="277"/>
      <c r="M44" s="277"/>
      <c r="N44" s="277"/>
      <c r="O44" s="108">
        <f t="shared" si="6"/>
        <v>0</v>
      </c>
      <c r="P44" s="242"/>
    </row>
    <row r="45" spans="1:16" s="243" customFormat="1" ht="15" customHeight="1">
      <c r="A45" s="279"/>
      <c r="B45" s="287" t="s">
        <v>117</v>
      </c>
      <c r="C45" s="277"/>
      <c r="D45" s="277"/>
      <c r="E45" s="277"/>
      <c r="F45" s="277"/>
      <c r="G45" s="277"/>
      <c r="H45" s="277"/>
      <c r="I45" s="277"/>
      <c r="J45" s="277"/>
      <c r="K45" s="277"/>
      <c r="L45" s="277"/>
      <c r="M45" s="277"/>
      <c r="N45" s="277"/>
      <c r="O45" s="108">
        <f t="shared" si="6"/>
        <v>0</v>
      </c>
      <c r="P45" s="242"/>
    </row>
    <row r="46" spans="1:16" s="243" customFormat="1" ht="15" customHeight="1">
      <c r="A46" s="279"/>
      <c r="B46" s="287" t="s">
        <v>112</v>
      </c>
      <c r="C46" s="331">
        <v>39</v>
      </c>
      <c r="D46" s="331">
        <v>39</v>
      </c>
      <c r="E46" s="331">
        <v>39</v>
      </c>
      <c r="F46" s="331">
        <v>41</v>
      </c>
      <c r="G46" s="331">
        <v>31</v>
      </c>
      <c r="H46" s="331">
        <v>67</v>
      </c>
      <c r="I46" s="331">
        <v>19</v>
      </c>
      <c r="J46" s="331">
        <v>51</v>
      </c>
      <c r="K46" s="331">
        <v>63</v>
      </c>
      <c r="L46" s="331">
        <v>87</v>
      </c>
      <c r="M46" s="331">
        <v>136</v>
      </c>
      <c r="N46" s="331">
        <v>62</v>
      </c>
      <c r="O46" s="108">
        <f t="shared" si="6"/>
        <v>674</v>
      </c>
      <c r="P46" s="242"/>
    </row>
    <row r="47" spans="1:16" s="243" customFormat="1" ht="15" customHeight="1">
      <c r="A47" s="279"/>
      <c r="B47" s="287" t="s">
        <v>80</v>
      </c>
      <c r="C47" s="277"/>
      <c r="D47" s="277"/>
      <c r="E47" s="277"/>
      <c r="F47" s="277"/>
      <c r="G47" s="277"/>
      <c r="H47" s="277"/>
      <c r="I47" s="277"/>
      <c r="J47" s="277"/>
      <c r="K47" s="277"/>
      <c r="L47" s="277"/>
      <c r="M47" s="277"/>
      <c r="N47" s="277"/>
      <c r="O47" s="108">
        <f t="shared" si="6"/>
        <v>0</v>
      </c>
      <c r="P47" s="242"/>
    </row>
    <row r="48" spans="1:16" s="243" customFormat="1" ht="15" customHeight="1">
      <c r="A48" s="279"/>
      <c r="B48" s="287" t="s">
        <v>170</v>
      </c>
      <c r="C48" s="277"/>
      <c r="D48" s="277"/>
      <c r="E48" s="277"/>
      <c r="F48" s="277"/>
      <c r="G48" s="277"/>
      <c r="H48" s="277"/>
      <c r="I48" s="277"/>
      <c r="J48" s="277"/>
      <c r="K48" s="277"/>
      <c r="L48" s="277"/>
      <c r="M48" s="277"/>
      <c r="N48" s="277"/>
      <c r="O48" s="108">
        <f t="shared" si="6"/>
        <v>0</v>
      </c>
      <c r="P48" s="242"/>
    </row>
    <row r="49" spans="1:17" s="242" customFormat="1" ht="15">
      <c r="A49" s="271"/>
      <c r="B49" s="287" t="s">
        <v>116</v>
      </c>
      <c r="C49" s="277"/>
      <c r="D49" s="277"/>
      <c r="E49" s="277"/>
      <c r="F49" s="277"/>
      <c r="G49" s="277"/>
      <c r="H49" s="277"/>
      <c r="I49" s="277"/>
      <c r="J49" s="277"/>
      <c r="K49" s="277"/>
      <c r="L49" s="277"/>
      <c r="M49" s="277"/>
      <c r="N49" s="277"/>
      <c r="O49" s="108">
        <f t="shared" si="6"/>
        <v>0</v>
      </c>
      <c r="Q49" s="253"/>
    </row>
    <row r="50" spans="1:16" s="243" customFormat="1" ht="15" customHeight="1">
      <c r="A50" s="279"/>
      <c r="B50" s="287" t="s">
        <v>82</v>
      </c>
      <c r="C50" s="277"/>
      <c r="D50" s="277"/>
      <c r="E50" s="277"/>
      <c r="F50" s="277"/>
      <c r="G50" s="277"/>
      <c r="H50" s="277"/>
      <c r="I50" s="277"/>
      <c r="J50" s="277"/>
      <c r="K50" s="277"/>
      <c r="L50" s="277"/>
      <c r="M50" s="277"/>
      <c r="N50" s="277"/>
      <c r="O50" s="108">
        <f t="shared" si="6"/>
        <v>0</v>
      </c>
      <c r="P50" s="242"/>
    </row>
    <row r="51" spans="1:17" s="243" customFormat="1" ht="15" customHeight="1">
      <c r="A51" s="279"/>
      <c r="B51" s="287" t="s">
        <v>114</v>
      </c>
      <c r="C51" s="277">
        <v>95</v>
      </c>
      <c r="D51" s="277">
        <v>56</v>
      </c>
      <c r="E51" s="277">
        <v>67</v>
      </c>
      <c r="F51" s="277">
        <v>32</v>
      </c>
      <c r="G51" s="277">
        <v>31</v>
      </c>
      <c r="H51" s="277">
        <v>31</v>
      </c>
      <c r="I51" s="277">
        <v>24</v>
      </c>
      <c r="J51" s="277">
        <v>18</v>
      </c>
      <c r="K51" s="277">
        <v>15</v>
      </c>
      <c r="L51" s="277">
        <v>44.6</v>
      </c>
      <c r="M51" s="277">
        <v>45</v>
      </c>
      <c r="N51" s="277">
        <v>25.6</v>
      </c>
      <c r="O51" s="108">
        <f t="shared" si="6"/>
        <v>484.20000000000005</v>
      </c>
      <c r="P51" s="242"/>
      <c r="Q51" s="252"/>
    </row>
    <row r="52" spans="1:16" s="243" customFormat="1" ht="15" customHeight="1">
      <c r="A52" s="279"/>
      <c r="B52" s="287" t="s">
        <v>88</v>
      </c>
      <c r="C52" s="277"/>
      <c r="D52" s="277"/>
      <c r="E52" s="277"/>
      <c r="F52" s="277"/>
      <c r="G52" s="277"/>
      <c r="H52" s="277"/>
      <c r="I52" s="277"/>
      <c r="J52" s="277"/>
      <c r="K52" s="277"/>
      <c r="L52" s="277"/>
      <c r="M52" s="277"/>
      <c r="N52" s="277"/>
      <c r="O52" s="108">
        <f t="shared" si="6"/>
        <v>0</v>
      </c>
      <c r="P52" s="242"/>
    </row>
    <row r="53" spans="1:16" s="243" customFormat="1" ht="15" customHeight="1">
      <c r="A53" s="279"/>
      <c r="B53" s="287" t="s">
        <v>83</v>
      </c>
      <c r="C53" s="277"/>
      <c r="D53" s="277"/>
      <c r="E53" s="277"/>
      <c r="F53" s="277"/>
      <c r="G53" s="277"/>
      <c r="H53" s="277"/>
      <c r="I53" s="277"/>
      <c r="J53" s="277"/>
      <c r="K53" s="277"/>
      <c r="L53" s="277"/>
      <c r="M53" s="277"/>
      <c r="N53" s="277"/>
      <c r="O53" s="108">
        <f t="shared" si="6"/>
        <v>0</v>
      </c>
      <c r="P53" s="242"/>
    </row>
    <row r="54" spans="1:16" s="243" customFormat="1" ht="15" customHeight="1">
      <c r="A54" s="279"/>
      <c r="B54" s="287" t="s">
        <v>90</v>
      </c>
      <c r="C54" s="277"/>
      <c r="D54" s="277"/>
      <c r="E54" s="277"/>
      <c r="F54" s="277"/>
      <c r="G54" s="277"/>
      <c r="H54" s="277"/>
      <c r="I54" s="277"/>
      <c r="J54" s="277"/>
      <c r="K54" s="277"/>
      <c r="L54" s="277"/>
      <c r="M54" s="277"/>
      <c r="N54" s="277"/>
      <c r="O54" s="108">
        <f t="shared" si="6"/>
        <v>0</v>
      </c>
      <c r="P54" s="242"/>
    </row>
    <row r="55" spans="1:16" s="243" customFormat="1" ht="15" customHeight="1">
      <c r="A55" s="279"/>
      <c r="B55" s="287" t="s">
        <v>89</v>
      </c>
      <c r="C55" s="277"/>
      <c r="D55" s="277"/>
      <c r="E55" s="277"/>
      <c r="F55" s="277"/>
      <c r="G55" s="277"/>
      <c r="H55" s="277"/>
      <c r="I55" s="277"/>
      <c r="J55" s="277"/>
      <c r="K55" s="277"/>
      <c r="L55" s="277"/>
      <c r="M55" s="277"/>
      <c r="N55" s="277"/>
      <c r="O55" s="108">
        <f>SUM(C55:N55)</f>
        <v>0</v>
      </c>
      <c r="P55" s="242"/>
    </row>
    <row r="56" spans="1:16" s="243" customFormat="1" ht="15" customHeight="1">
      <c r="A56" s="279"/>
      <c r="B56" s="287" t="s">
        <v>181</v>
      </c>
      <c r="C56" s="278">
        <v>20</v>
      </c>
      <c r="D56" s="278">
        <v>20</v>
      </c>
      <c r="E56" s="278">
        <v>20</v>
      </c>
      <c r="F56" s="278">
        <v>20</v>
      </c>
      <c r="G56" s="278">
        <v>100</v>
      </c>
      <c r="H56" s="277">
        <v>150</v>
      </c>
      <c r="I56" s="277">
        <v>150</v>
      </c>
      <c r="J56" s="277">
        <v>120</v>
      </c>
      <c r="K56" s="277">
        <v>100</v>
      </c>
      <c r="L56" s="277">
        <v>100</v>
      </c>
      <c r="M56" s="277">
        <v>100</v>
      </c>
      <c r="N56" s="277">
        <v>100</v>
      </c>
      <c r="O56" s="108">
        <f>SUM(C56:N56)</f>
        <v>1000</v>
      </c>
      <c r="P56" s="242"/>
    </row>
    <row r="57" spans="1:15" s="254" customFormat="1" ht="15" customHeight="1">
      <c r="A57" s="284" t="s">
        <v>9</v>
      </c>
      <c r="B57" s="284" t="s">
        <v>31</v>
      </c>
      <c r="C57" s="268">
        <f aca="true" t="shared" si="7" ref="C57:O57">SUM(C58:C58)</f>
        <v>120</v>
      </c>
      <c r="D57" s="268">
        <f t="shared" si="7"/>
        <v>120</v>
      </c>
      <c r="E57" s="268">
        <f t="shared" si="7"/>
        <v>120</v>
      </c>
      <c r="F57" s="268">
        <f t="shared" si="7"/>
        <v>120</v>
      </c>
      <c r="G57" s="268">
        <f t="shared" si="7"/>
        <v>120</v>
      </c>
      <c r="H57" s="268">
        <f t="shared" si="7"/>
        <v>120</v>
      </c>
      <c r="I57" s="268">
        <f t="shared" si="7"/>
        <v>120</v>
      </c>
      <c r="J57" s="268">
        <f t="shared" si="7"/>
        <v>120</v>
      </c>
      <c r="K57" s="268">
        <f t="shared" si="7"/>
        <v>120</v>
      </c>
      <c r="L57" s="268">
        <f t="shared" si="7"/>
        <v>120</v>
      </c>
      <c r="M57" s="268">
        <f t="shared" si="7"/>
        <v>120</v>
      </c>
      <c r="N57" s="268">
        <f t="shared" si="7"/>
        <v>120</v>
      </c>
      <c r="O57" s="268">
        <f t="shared" si="7"/>
        <v>1440</v>
      </c>
    </row>
    <row r="58" spans="1:15" s="255" customFormat="1" ht="51">
      <c r="A58" s="297"/>
      <c r="B58" s="393" t="s">
        <v>150</v>
      </c>
      <c r="C58" s="278">
        <v>120</v>
      </c>
      <c r="D58" s="278">
        <v>120</v>
      </c>
      <c r="E58" s="278">
        <v>120</v>
      </c>
      <c r="F58" s="278">
        <v>120</v>
      </c>
      <c r="G58" s="278">
        <v>120</v>
      </c>
      <c r="H58" s="278">
        <v>120</v>
      </c>
      <c r="I58" s="278">
        <v>120</v>
      </c>
      <c r="J58" s="278">
        <v>120</v>
      </c>
      <c r="K58" s="278">
        <v>120</v>
      </c>
      <c r="L58" s="278">
        <v>120</v>
      </c>
      <c r="M58" s="278">
        <v>120</v>
      </c>
      <c r="N58" s="278">
        <v>120</v>
      </c>
      <c r="O58" s="235">
        <f>SUM(C58:N58)</f>
        <v>1440</v>
      </c>
    </row>
    <row r="59" spans="1:16" s="239" customFormat="1" ht="15.75">
      <c r="A59" s="299"/>
      <c r="B59" s="284" t="s">
        <v>32</v>
      </c>
      <c r="C59" s="268">
        <f aca="true" t="shared" si="8" ref="C59:O59">+C13+C57+C37+C18+C10</f>
        <v>927.9000000000001</v>
      </c>
      <c r="D59" s="268">
        <f t="shared" si="8"/>
        <v>1097</v>
      </c>
      <c r="E59" s="268">
        <f t="shared" si="8"/>
        <v>887.5</v>
      </c>
      <c r="F59" s="268">
        <f t="shared" si="8"/>
        <v>884.9000000000001</v>
      </c>
      <c r="G59" s="268">
        <f t="shared" si="8"/>
        <v>1047.7</v>
      </c>
      <c r="H59" s="268">
        <f t="shared" si="8"/>
        <v>987.5</v>
      </c>
      <c r="I59" s="268">
        <f t="shared" si="8"/>
        <v>716.6</v>
      </c>
      <c r="J59" s="268">
        <f t="shared" si="8"/>
        <v>812.8000000000001</v>
      </c>
      <c r="K59" s="268">
        <f t="shared" si="8"/>
        <v>999.5999999999999</v>
      </c>
      <c r="L59" s="268">
        <f t="shared" si="8"/>
        <v>1141.8999999999999</v>
      </c>
      <c r="M59" s="268">
        <f t="shared" si="8"/>
        <v>1366.4</v>
      </c>
      <c r="N59" s="268">
        <f t="shared" si="8"/>
        <v>1070.2</v>
      </c>
      <c r="O59" s="268">
        <f t="shared" si="8"/>
        <v>11940</v>
      </c>
      <c r="P59" s="59"/>
    </row>
    <row r="60" spans="1:15" ht="12.75">
      <c r="A60" s="401"/>
      <c r="B60" s="401"/>
      <c r="C60" s="401"/>
      <c r="D60" s="401"/>
      <c r="E60" s="401"/>
      <c r="F60" s="401"/>
      <c r="G60" s="401"/>
      <c r="H60" s="401"/>
      <c r="I60" s="401"/>
      <c r="J60" s="401"/>
      <c r="K60" s="401"/>
      <c r="L60" s="401"/>
      <c r="M60" s="401"/>
      <c r="N60" s="401"/>
      <c r="O60" s="401"/>
    </row>
  </sheetData>
  <sheetProtection/>
  <mergeCells count="3">
    <mergeCell ref="C8:O8"/>
    <mergeCell ref="B6:N6"/>
    <mergeCell ref="I2:N4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3"/>
  <sheetViews>
    <sheetView view="pageBreakPreview" zoomScale="115" zoomScaleNormal="60" zoomScaleSheetLayoutView="115" zoomScalePageLayoutView="0" workbookViewId="0" topLeftCell="A1">
      <pane xSplit="2" ySplit="7" topLeftCell="C62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4" sqref="B24"/>
    </sheetView>
  </sheetViews>
  <sheetFormatPr defaultColWidth="9.140625" defaultRowHeight="12.75"/>
  <cols>
    <col min="1" max="1" width="4.7109375" style="0" customWidth="1"/>
    <col min="2" max="2" width="46.8515625" style="0" customWidth="1"/>
    <col min="3" max="3" width="8.00390625" style="0" customWidth="1"/>
    <col min="4" max="4" width="8.421875" style="0" customWidth="1"/>
    <col min="5" max="5" width="7.28125" style="0" customWidth="1"/>
    <col min="6" max="6" width="7.00390625" style="0" customWidth="1"/>
    <col min="7" max="7" width="6.57421875" style="0" customWidth="1"/>
    <col min="8" max="8" width="7.28125" style="0" customWidth="1"/>
    <col min="9" max="9" width="6.57421875" style="0" customWidth="1"/>
    <col min="10" max="10" width="6.7109375" style="0" customWidth="1"/>
    <col min="14" max="14" width="8.7109375" style="0" customWidth="1"/>
    <col min="15" max="15" width="10.28125" style="0" customWidth="1"/>
    <col min="16" max="16" width="9.140625" style="7" customWidth="1"/>
  </cols>
  <sheetData>
    <row r="1" spans="11:16" ht="27.75" customHeight="1">
      <c r="K1" s="261"/>
      <c r="L1" s="262"/>
      <c r="M1" s="262"/>
      <c r="N1" s="262"/>
      <c r="O1" s="262"/>
      <c r="P1" s="61"/>
    </row>
    <row r="2" spans="7:16" ht="25.5" customHeight="1">
      <c r="G2" s="446" t="s">
        <v>189</v>
      </c>
      <c r="H2" s="446"/>
      <c r="I2" s="446"/>
      <c r="J2" s="446"/>
      <c r="K2" s="446"/>
      <c r="L2" s="446"/>
      <c r="M2" s="446"/>
      <c r="N2" s="262"/>
      <c r="O2" s="262"/>
      <c r="P2" s="61"/>
    </row>
    <row r="3" spans="1:15" ht="52.5" customHeight="1">
      <c r="A3" s="2"/>
      <c r="B3" s="2"/>
      <c r="C3" s="2"/>
      <c r="D3" s="2"/>
      <c r="E3" s="2"/>
      <c r="F3" s="2"/>
      <c r="G3" s="446"/>
      <c r="H3" s="446"/>
      <c r="I3" s="446"/>
      <c r="J3" s="446"/>
      <c r="K3" s="446"/>
      <c r="L3" s="446"/>
      <c r="M3" s="446"/>
      <c r="N3" s="8"/>
      <c r="O3" s="8"/>
    </row>
    <row r="4" spans="1:15" ht="21" customHeight="1">
      <c r="A4" s="2"/>
      <c r="B4" s="437" t="s">
        <v>185</v>
      </c>
      <c r="C4" s="438"/>
      <c r="D4" s="438"/>
      <c r="E4" s="438"/>
      <c r="F4" s="438"/>
      <c r="G4" s="438"/>
      <c r="H4" s="438"/>
      <c r="I4" s="438"/>
      <c r="J4" s="438"/>
      <c r="K4" s="438"/>
      <c r="L4" s="438"/>
      <c r="M4" s="438"/>
      <c r="N4" s="8"/>
      <c r="O4" s="8"/>
    </row>
    <row r="5" spans="1:17" ht="15.75">
      <c r="A5" s="4"/>
      <c r="B5" s="4"/>
      <c r="C5" s="3"/>
      <c r="D5" s="9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Q5" s="62"/>
    </row>
    <row r="6" spans="1:28" s="22" customFormat="1" ht="25.5">
      <c r="A6" s="381" t="s">
        <v>0</v>
      </c>
      <c r="B6" s="408" t="s">
        <v>1</v>
      </c>
      <c r="C6" s="426" t="s">
        <v>75</v>
      </c>
      <c r="D6" s="426"/>
      <c r="E6" s="426"/>
      <c r="F6" s="426"/>
      <c r="G6" s="426"/>
      <c r="H6" s="426"/>
      <c r="I6" s="426"/>
      <c r="J6" s="426"/>
      <c r="K6" s="426"/>
      <c r="L6" s="426"/>
      <c r="M6" s="426"/>
      <c r="N6" s="426"/>
      <c r="O6" s="426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</row>
    <row r="7" spans="1:28" s="419" customFormat="1" ht="12.75">
      <c r="A7" s="381" t="s">
        <v>2</v>
      </c>
      <c r="B7" s="408" t="s">
        <v>3</v>
      </c>
      <c r="C7" s="300" t="s">
        <v>33</v>
      </c>
      <c r="D7" s="300" t="s">
        <v>34</v>
      </c>
      <c r="E7" s="300" t="s">
        <v>35</v>
      </c>
      <c r="F7" s="300" t="s">
        <v>36</v>
      </c>
      <c r="G7" s="300" t="s">
        <v>37</v>
      </c>
      <c r="H7" s="300" t="s">
        <v>38</v>
      </c>
      <c r="I7" s="300" t="s">
        <v>39</v>
      </c>
      <c r="J7" s="300" t="s">
        <v>40</v>
      </c>
      <c r="K7" s="300" t="s">
        <v>41</v>
      </c>
      <c r="L7" s="300" t="s">
        <v>42</v>
      </c>
      <c r="M7" s="300" t="s">
        <v>43</v>
      </c>
      <c r="N7" s="300" t="s">
        <v>44</v>
      </c>
      <c r="O7" s="300" t="s">
        <v>48</v>
      </c>
      <c r="P7" s="418"/>
      <c r="Q7" s="418"/>
      <c r="R7" s="418"/>
      <c r="S7" s="418"/>
      <c r="T7" s="418"/>
      <c r="U7" s="418"/>
      <c r="V7" s="418"/>
      <c r="W7" s="418"/>
      <c r="X7" s="418"/>
      <c r="Y7" s="418"/>
      <c r="Z7" s="418"/>
      <c r="AA7" s="418"/>
      <c r="AB7" s="418"/>
    </row>
    <row r="8" spans="1:28" ht="12.75">
      <c r="A8" s="266">
        <v>1</v>
      </c>
      <c r="B8" s="409" t="s">
        <v>120</v>
      </c>
      <c r="C8" s="322">
        <f>C9+C14+C16+C18+C22+C20</f>
        <v>16.2</v>
      </c>
      <c r="D8" s="322">
        <f aca="true" t="shared" si="0" ref="D8:N8">D9+D14+D16+D18+D22+D20</f>
        <v>16.2</v>
      </c>
      <c r="E8" s="322">
        <f t="shared" si="0"/>
        <v>17.1</v>
      </c>
      <c r="F8" s="322">
        <f t="shared" si="0"/>
        <v>17</v>
      </c>
      <c r="G8" s="322">
        <f t="shared" si="0"/>
        <v>16.3</v>
      </c>
      <c r="H8" s="322">
        <f t="shared" si="0"/>
        <v>17</v>
      </c>
      <c r="I8" s="322">
        <f t="shared" si="0"/>
        <v>15.6</v>
      </c>
      <c r="J8" s="322">
        <f t="shared" si="0"/>
        <v>16</v>
      </c>
      <c r="K8" s="322">
        <f t="shared" si="0"/>
        <v>15.6</v>
      </c>
      <c r="L8" s="322">
        <f t="shared" si="0"/>
        <v>15.5</v>
      </c>
      <c r="M8" s="322">
        <f t="shared" si="0"/>
        <v>15.5</v>
      </c>
      <c r="N8" s="322">
        <f t="shared" si="0"/>
        <v>15.5</v>
      </c>
      <c r="O8" s="322">
        <f aca="true" t="shared" si="1" ref="O8:O13">SUM(C8:N8)</f>
        <v>193.49999999999997</v>
      </c>
      <c r="P8" s="74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</row>
    <row r="9" spans="1:28" ht="15" customHeight="1">
      <c r="A9" s="348" t="s">
        <v>4</v>
      </c>
      <c r="B9" s="269" t="s">
        <v>138</v>
      </c>
      <c r="C9" s="270">
        <f>C10+C11+C12+C13</f>
        <v>14</v>
      </c>
      <c r="D9" s="270">
        <f aca="true" t="shared" si="2" ref="D9:N9">D10+D11+D12+D13</f>
        <v>14</v>
      </c>
      <c r="E9" s="270">
        <f t="shared" si="2"/>
        <v>14.9</v>
      </c>
      <c r="F9" s="270">
        <f t="shared" si="2"/>
        <v>14.9</v>
      </c>
      <c r="G9" s="270">
        <f t="shared" si="2"/>
        <v>14.2</v>
      </c>
      <c r="H9" s="270">
        <f t="shared" si="2"/>
        <v>14.9</v>
      </c>
      <c r="I9" s="270">
        <f t="shared" si="2"/>
        <v>14.2</v>
      </c>
      <c r="J9" s="270">
        <f t="shared" si="2"/>
        <v>14.9</v>
      </c>
      <c r="K9" s="270">
        <f t="shared" si="2"/>
        <v>14.5</v>
      </c>
      <c r="L9" s="270">
        <f t="shared" si="2"/>
        <v>14.9</v>
      </c>
      <c r="M9" s="270">
        <f t="shared" si="2"/>
        <v>14.9</v>
      </c>
      <c r="N9" s="270">
        <f t="shared" si="2"/>
        <v>14.9</v>
      </c>
      <c r="O9" s="270">
        <f t="shared" si="1"/>
        <v>175.20000000000002</v>
      </c>
      <c r="P9" s="64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</row>
    <row r="10" spans="1:28" s="83" customFormat="1" ht="15" customHeight="1">
      <c r="A10" s="410"/>
      <c r="B10" s="411" t="s">
        <v>5</v>
      </c>
      <c r="C10" s="334">
        <v>12</v>
      </c>
      <c r="D10" s="334">
        <v>12</v>
      </c>
      <c r="E10" s="334">
        <v>12.9</v>
      </c>
      <c r="F10" s="334">
        <v>12.9</v>
      </c>
      <c r="G10" s="334">
        <v>12.2</v>
      </c>
      <c r="H10" s="334">
        <v>12.9</v>
      </c>
      <c r="I10" s="334">
        <v>12.2</v>
      </c>
      <c r="J10" s="334">
        <v>12.9</v>
      </c>
      <c r="K10" s="334">
        <v>12.5</v>
      </c>
      <c r="L10" s="334">
        <v>12.9</v>
      </c>
      <c r="M10" s="334">
        <v>12.9</v>
      </c>
      <c r="N10" s="334">
        <v>12.9</v>
      </c>
      <c r="O10" s="337">
        <f t="shared" si="1"/>
        <v>151.20000000000002</v>
      </c>
      <c r="P10" s="85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</row>
    <row r="11" spans="1:28" s="87" customFormat="1" ht="15" customHeight="1">
      <c r="A11" s="412"/>
      <c r="B11" s="402" t="s">
        <v>132</v>
      </c>
      <c r="C11" s="403"/>
      <c r="D11" s="403"/>
      <c r="E11" s="403"/>
      <c r="F11" s="403"/>
      <c r="G11" s="403"/>
      <c r="H11" s="403"/>
      <c r="I11" s="403"/>
      <c r="J11" s="403"/>
      <c r="K11" s="403"/>
      <c r="L11" s="403"/>
      <c r="M11" s="403"/>
      <c r="N11" s="403"/>
      <c r="O11" s="328">
        <f t="shared" si="1"/>
        <v>0</v>
      </c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</row>
    <row r="12" spans="1:28" s="101" customFormat="1" ht="15" customHeight="1">
      <c r="A12" s="291"/>
      <c r="B12" s="413" t="s">
        <v>126</v>
      </c>
      <c r="C12" s="334">
        <v>1</v>
      </c>
      <c r="D12" s="334">
        <v>1</v>
      </c>
      <c r="E12" s="334">
        <v>1</v>
      </c>
      <c r="F12" s="334">
        <v>1</v>
      </c>
      <c r="G12" s="334">
        <v>1</v>
      </c>
      <c r="H12" s="334">
        <v>1</v>
      </c>
      <c r="I12" s="334">
        <v>1</v>
      </c>
      <c r="J12" s="334">
        <v>1</v>
      </c>
      <c r="K12" s="334">
        <v>1</v>
      </c>
      <c r="L12" s="334">
        <v>1</v>
      </c>
      <c r="M12" s="334">
        <v>1</v>
      </c>
      <c r="N12" s="334">
        <v>1</v>
      </c>
      <c r="O12" s="107">
        <f t="shared" si="1"/>
        <v>12</v>
      </c>
      <c r="P12" s="85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</row>
    <row r="13" spans="1:16" s="100" customFormat="1" ht="15" customHeight="1">
      <c r="A13" s="414"/>
      <c r="B13" s="271" t="s">
        <v>159</v>
      </c>
      <c r="C13" s="404">
        <v>1</v>
      </c>
      <c r="D13" s="404">
        <v>1</v>
      </c>
      <c r="E13" s="404">
        <v>1</v>
      </c>
      <c r="F13" s="404">
        <v>1</v>
      </c>
      <c r="G13" s="404">
        <v>1</v>
      </c>
      <c r="H13" s="404">
        <v>1</v>
      </c>
      <c r="I13" s="404">
        <v>1</v>
      </c>
      <c r="J13" s="404">
        <v>1</v>
      </c>
      <c r="K13" s="404">
        <v>1</v>
      </c>
      <c r="L13" s="404">
        <v>1</v>
      </c>
      <c r="M13" s="404">
        <v>1</v>
      </c>
      <c r="N13" s="404">
        <v>1</v>
      </c>
      <c r="O13" s="107">
        <f t="shared" si="1"/>
        <v>12</v>
      </c>
      <c r="P13" s="85"/>
    </row>
    <row r="14" spans="1:16" s="83" customFormat="1" ht="15" customHeight="1">
      <c r="A14" s="415" t="s">
        <v>7</v>
      </c>
      <c r="B14" s="269" t="s">
        <v>139</v>
      </c>
      <c r="C14" s="405">
        <f aca="true" t="shared" si="3" ref="C14:O14">+C15</f>
        <v>0</v>
      </c>
      <c r="D14" s="405">
        <f t="shared" si="3"/>
        <v>0</v>
      </c>
      <c r="E14" s="405">
        <f t="shared" si="3"/>
        <v>0</v>
      </c>
      <c r="F14" s="405">
        <f t="shared" si="3"/>
        <v>0</v>
      </c>
      <c r="G14" s="405">
        <f t="shared" si="3"/>
        <v>0</v>
      </c>
      <c r="H14" s="405">
        <f t="shared" si="3"/>
        <v>0</v>
      </c>
      <c r="I14" s="405">
        <f t="shared" si="3"/>
        <v>0</v>
      </c>
      <c r="J14" s="405">
        <f t="shared" si="3"/>
        <v>0</v>
      </c>
      <c r="K14" s="405">
        <f t="shared" si="3"/>
        <v>0</v>
      </c>
      <c r="L14" s="405">
        <f t="shared" si="3"/>
        <v>0</v>
      </c>
      <c r="M14" s="405">
        <f t="shared" si="3"/>
        <v>0</v>
      </c>
      <c r="N14" s="405">
        <f t="shared" si="3"/>
        <v>0</v>
      </c>
      <c r="O14" s="405">
        <f t="shared" si="3"/>
        <v>0</v>
      </c>
      <c r="P14" s="82"/>
    </row>
    <row r="15" spans="1:16" s="83" customFormat="1" ht="15" customHeight="1">
      <c r="A15" s="291"/>
      <c r="B15" s="274" t="s">
        <v>5</v>
      </c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0">
        <f>SUM(C15:N15)</f>
        <v>0</v>
      </c>
      <c r="P15" s="82"/>
    </row>
    <row r="16" spans="1:16" s="83" customFormat="1" ht="15" customHeight="1">
      <c r="A16" s="416" t="s">
        <v>8</v>
      </c>
      <c r="B16" s="269" t="s">
        <v>146</v>
      </c>
      <c r="C16" s="391">
        <f aca="true" t="shared" si="4" ref="C16:O20">+C17</f>
        <v>0</v>
      </c>
      <c r="D16" s="391">
        <f t="shared" si="4"/>
        <v>0</v>
      </c>
      <c r="E16" s="391">
        <f t="shared" si="4"/>
        <v>0</v>
      </c>
      <c r="F16" s="391">
        <f t="shared" si="4"/>
        <v>0</v>
      </c>
      <c r="G16" s="391">
        <f t="shared" si="4"/>
        <v>0</v>
      </c>
      <c r="H16" s="391">
        <f t="shared" si="4"/>
        <v>0</v>
      </c>
      <c r="I16" s="391">
        <f t="shared" si="4"/>
        <v>0</v>
      </c>
      <c r="J16" s="391">
        <f t="shared" si="4"/>
        <v>0</v>
      </c>
      <c r="K16" s="391">
        <f t="shared" si="4"/>
        <v>0</v>
      </c>
      <c r="L16" s="391">
        <f t="shared" si="4"/>
        <v>0</v>
      </c>
      <c r="M16" s="391">
        <f t="shared" si="4"/>
        <v>0</v>
      </c>
      <c r="N16" s="391">
        <f t="shared" si="4"/>
        <v>0</v>
      </c>
      <c r="O16" s="391">
        <f t="shared" si="4"/>
        <v>0</v>
      </c>
      <c r="P16" s="82"/>
    </row>
    <row r="17" spans="1:16" s="83" customFormat="1" ht="15" customHeight="1">
      <c r="A17" s="291"/>
      <c r="B17" s="274" t="s">
        <v>5</v>
      </c>
      <c r="C17" s="334"/>
      <c r="D17" s="334"/>
      <c r="E17" s="334"/>
      <c r="F17" s="334"/>
      <c r="G17" s="334"/>
      <c r="H17" s="334"/>
      <c r="I17" s="334"/>
      <c r="J17" s="334"/>
      <c r="K17" s="334"/>
      <c r="L17" s="334"/>
      <c r="M17" s="334"/>
      <c r="N17" s="334"/>
      <c r="O17" s="107">
        <f>SUM(C17:N17)</f>
        <v>0</v>
      </c>
      <c r="P17" s="82"/>
    </row>
    <row r="18" spans="1:16" s="83" customFormat="1" ht="15" customHeight="1">
      <c r="A18" s="416" t="s">
        <v>9</v>
      </c>
      <c r="B18" s="269" t="s">
        <v>140</v>
      </c>
      <c r="C18" s="391">
        <f t="shared" si="4"/>
        <v>0</v>
      </c>
      <c r="D18" s="391">
        <f t="shared" si="4"/>
        <v>0</v>
      </c>
      <c r="E18" s="391">
        <f t="shared" si="4"/>
        <v>0</v>
      </c>
      <c r="F18" s="391">
        <f t="shared" si="4"/>
        <v>0</v>
      </c>
      <c r="G18" s="391">
        <f t="shared" si="4"/>
        <v>0</v>
      </c>
      <c r="H18" s="391">
        <f t="shared" si="4"/>
        <v>0</v>
      </c>
      <c r="I18" s="391">
        <f t="shared" si="4"/>
        <v>0</v>
      </c>
      <c r="J18" s="391">
        <f t="shared" si="4"/>
        <v>0</v>
      </c>
      <c r="K18" s="391">
        <f t="shared" si="4"/>
        <v>0</v>
      </c>
      <c r="L18" s="391">
        <f t="shared" si="4"/>
        <v>0</v>
      </c>
      <c r="M18" s="391">
        <f t="shared" si="4"/>
        <v>0</v>
      </c>
      <c r="N18" s="391">
        <f t="shared" si="4"/>
        <v>0</v>
      </c>
      <c r="O18" s="391">
        <f>+O19</f>
        <v>0</v>
      </c>
      <c r="P18" s="82"/>
    </row>
    <row r="19" spans="1:16" s="83" customFormat="1" ht="15" customHeight="1">
      <c r="A19" s="416"/>
      <c r="B19" s="274" t="s">
        <v>5</v>
      </c>
      <c r="C19" s="406"/>
      <c r="D19" s="406"/>
      <c r="E19" s="406"/>
      <c r="F19" s="406"/>
      <c r="G19" s="406"/>
      <c r="H19" s="406"/>
      <c r="I19" s="406"/>
      <c r="J19" s="406"/>
      <c r="K19" s="406"/>
      <c r="L19" s="406"/>
      <c r="M19" s="406"/>
      <c r="N19" s="406"/>
      <c r="O19" s="107"/>
      <c r="P19" s="82"/>
    </row>
    <row r="20" spans="1:16" s="83" customFormat="1" ht="15" customHeight="1">
      <c r="A20" s="416"/>
      <c r="B20" s="269" t="s">
        <v>153</v>
      </c>
      <c r="C20" s="391">
        <f t="shared" si="4"/>
        <v>0.6</v>
      </c>
      <c r="D20" s="391">
        <f t="shared" si="4"/>
        <v>0.6</v>
      </c>
      <c r="E20" s="391">
        <f t="shared" si="4"/>
        <v>0.6</v>
      </c>
      <c r="F20" s="391">
        <f t="shared" si="4"/>
        <v>0.6</v>
      </c>
      <c r="G20" s="391">
        <f t="shared" si="4"/>
        <v>0.6</v>
      </c>
      <c r="H20" s="391">
        <f t="shared" si="4"/>
        <v>0.6</v>
      </c>
      <c r="I20" s="391">
        <f t="shared" si="4"/>
        <v>0.6</v>
      </c>
      <c r="J20" s="391">
        <f t="shared" si="4"/>
        <v>0.6</v>
      </c>
      <c r="K20" s="391">
        <f t="shared" si="4"/>
        <v>0.6</v>
      </c>
      <c r="L20" s="391">
        <f t="shared" si="4"/>
        <v>0.6</v>
      </c>
      <c r="M20" s="391">
        <f t="shared" si="4"/>
        <v>0.6</v>
      </c>
      <c r="N20" s="391">
        <f t="shared" si="4"/>
        <v>0.6</v>
      </c>
      <c r="O20" s="391">
        <f>+O21</f>
        <v>7.199999999999998</v>
      </c>
      <c r="P20" s="82"/>
    </row>
    <row r="21" spans="1:16" s="83" customFormat="1" ht="15" customHeight="1">
      <c r="A21" s="416"/>
      <c r="B21" s="274" t="s">
        <v>5</v>
      </c>
      <c r="C21" s="334">
        <v>0.6</v>
      </c>
      <c r="D21" s="334">
        <v>0.6</v>
      </c>
      <c r="E21" s="334">
        <v>0.6</v>
      </c>
      <c r="F21" s="334">
        <v>0.6</v>
      </c>
      <c r="G21" s="334">
        <v>0.6</v>
      </c>
      <c r="H21" s="334">
        <v>0.6</v>
      </c>
      <c r="I21" s="334">
        <v>0.6</v>
      </c>
      <c r="J21" s="334">
        <v>0.6</v>
      </c>
      <c r="K21" s="334">
        <v>0.6</v>
      </c>
      <c r="L21" s="334">
        <v>0.6</v>
      </c>
      <c r="M21" s="334">
        <v>0.6</v>
      </c>
      <c r="N21" s="334">
        <v>0.6</v>
      </c>
      <c r="O21" s="109">
        <f>SUM(C21:N21)</f>
        <v>7.199999999999998</v>
      </c>
      <c r="P21" s="82"/>
    </row>
    <row r="22" spans="1:16" s="83" customFormat="1" ht="15" customHeight="1">
      <c r="A22" s="416" t="s">
        <v>11</v>
      </c>
      <c r="B22" s="269" t="s">
        <v>147</v>
      </c>
      <c r="C22" s="391">
        <f aca="true" t="shared" si="5" ref="C22:O22">+C23</f>
        <v>1.6</v>
      </c>
      <c r="D22" s="391">
        <f t="shared" si="5"/>
        <v>1.6</v>
      </c>
      <c r="E22" s="391">
        <f>+E23</f>
        <v>1.6</v>
      </c>
      <c r="F22" s="391">
        <f t="shared" si="5"/>
        <v>1.5</v>
      </c>
      <c r="G22" s="391">
        <f t="shared" si="5"/>
        <v>1.5</v>
      </c>
      <c r="H22" s="391">
        <f t="shared" si="5"/>
        <v>1.5</v>
      </c>
      <c r="I22" s="391">
        <f t="shared" si="5"/>
        <v>0.8</v>
      </c>
      <c r="J22" s="391">
        <f t="shared" si="5"/>
        <v>0.5</v>
      </c>
      <c r="K22" s="391">
        <f t="shared" si="5"/>
        <v>0.5</v>
      </c>
      <c r="L22" s="391">
        <f t="shared" si="5"/>
        <v>0</v>
      </c>
      <c r="M22" s="391">
        <f t="shared" si="5"/>
        <v>0</v>
      </c>
      <c r="N22" s="391">
        <f t="shared" si="5"/>
        <v>0</v>
      </c>
      <c r="O22" s="391">
        <f t="shared" si="5"/>
        <v>11.100000000000001</v>
      </c>
      <c r="P22" s="82"/>
    </row>
    <row r="23" spans="1:16" s="83" customFormat="1" ht="15" customHeight="1">
      <c r="A23" s="291"/>
      <c r="B23" s="274" t="s">
        <v>22</v>
      </c>
      <c r="C23" s="283">
        <v>1.6</v>
      </c>
      <c r="D23" s="283">
        <v>1.6</v>
      </c>
      <c r="E23" s="283">
        <v>1.6</v>
      </c>
      <c r="F23" s="283">
        <v>1.5</v>
      </c>
      <c r="G23" s="283">
        <v>1.5</v>
      </c>
      <c r="H23" s="283">
        <v>1.5</v>
      </c>
      <c r="I23" s="283">
        <v>0.8</v>
      </c>
      <c r="J23" s="283">
        <v>0.5</v>
      </c>
      <c r="K23" s="283">
        <v>0.5</v>
      </c>
      <c r="L23" s="283"/>
      <c r="M23" s="283"/>
      <c r="N23" s="283"/>
      <c r="O23" s="109">
        <f>SUM(C23:N23)</f>
        <v>11.100000000000001</v>
      </c>
      <c r="P23" s="82"/>
    </row>
    <row r="24" spans="1:28" s="66" customFormat="1" ht="35.25" customHeight="1">
      <c r="A24" s="284" t="s">
        <v>6</v>
      </c>
      <c r="B24" s="284" t="s">
        <v>190</v>
      </c>
      <c r="C24" s="268">
        <f aca="true" t="shared" si="6" ref="C24:N24">SUM(C25:C26)</f>
        <v>37</v>
      </c>
      <c r="D24" s="268">
        <f t="shared" si="6"/>
        <v>47</v>
      </c>
      <c r="E24" s="268">
        <f t="shared" si="6"/>
        <v>57</v>
      </c>
      <c r="F24" s="268">
        <f t="shared" si="6"/>
        <v>57</v>
      </c>
      <c r="G24" s="268">
        <f t="shared" si="6"/>
        <v>57</v>
      </c>
      <c r="H24" s="268">
        <f t="shared" si="6"/>
        <v>37</v>
      </c>
      <c r="I24" s="268">
        <f t="shared" si="6"/>
        <v>37</v>
      </c>
      <c r="J24" s="268">
        <f t="shared" si="6"/>
        <v>42</v>
      </c>
      <c r="K24" s="268">
        <f t="shared" si="6"/>
        <v>47</v>
      </c>
      <c r="L24" s="268">
        <f t="shared" si="6"/>
        <v>57</v>
      </c>
      <c r="M24" s="268">
        <f t="shared" si="6"/>
        <v>57</v>
      </c>
      <c r="N24" s="268">
        <f t="shared" si="6"/>
        <v>52</v>
      </c>
      <c r="O24" s="268">
        <f>SUM(C24:N24)</f>
        <v>584</v>
      </c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1:28" s="80" customFormat="1" ht="12.75">
      <c r="A25" s="285"/>
      <c r="B25" s="417" t="s">
        <v>47</v>
      </c>
      <c r="C25" s="283">
        <v>7</v>
      </c>
      <c r="D25" s="283">
        <v>7</v>
      </c>
      <c r="E25" s="283">
        <v>7</v>
      </c>
      <c r="F25" s="283">
        <v>7</v>
      </c>
      <c r="G25" s="283">
        <v>7</v>
      </c>
      <c r="H25" s="283">
        <v>7</v>
      </c>
      <c r="I25" s="283">
        <v>7</v>
      </c>
      <c r="J25" s="283">
        <v>7</v>
      </c>
      <c r="K25" s="283">
        <v>7</v>
      </c>
      <c r="L25" s="283">
        <v>7</v>
      </c>
      <c r="M25" s="283">
        <v>7</v>
      </c>
      <c r="N25" s="283">
        <v>7</v>
      </c>
      <c r="O25" s="109">
        <f>SUM(C25:N25)</f>
        <v>84</v>
      </c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</row>
    <row r="26" spans="1:28" s="94" customFormat="1" ht="12.75">
      <c r="A26" s="282"/>
      <c r="B26" s="417" t="s">
        <v>124</v>
      </c>
      <c r="C26" s="283">
        <v>30</v>
      </c>
      <c r="D26" s="283">
        <v>40</v>
      </c>
      <c r="E26" s="283">
        <v>50</v>
      </c>
      <c r="F26" s="283">
        <v>50</v>
      </c>
      <c r="G26" s="283">
        <v>50</v>
      </c>
      <c r="H26" s="283">
        <v>30</v>
      </c>
      <c r="I26" s="283">
        <v>30</v>
      </c>
      <c r="J26" s="283">
        <v>35</v>
      </c>
      <c r="K26" s="283">
        <v>40</v>
      </c>
      <c r="L26" s="283">
        <v>50</v>
      </c>
      <c r="M26" s="283">
        <v>50</v>
      </c>
      <c r="N26" s="283">
        <v>45</v>
      </c>
      <c r="O26" s="109">
        <f>SUM(C26:N26)</f>
        <v>500</v>
      </c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</row>
    <row r="27" spans="1:15" s="38" customFormat="1" ht="15" customHeight="1">
      <c r="A27" s="284">
        <v>3</v>
      </c>
      <c r="B27" s="284" t="s">
        <v>26</v>
      </c>
      <c r="C27" s="407">
        <f aca="true" t="shared" si="7" ref="C27:O27">SUM(C28:C37)</f>
        <v>0</v>
      </c>
      <c r="D27" s="407">
        <f t="shared" si="7"/>
        <v>0</v>
      </c>
      <c r="E27" s="407">
        <f t="shared" si="7"/>
        <v>0</v>
      </c>
      <c r="F27" s="407">
        <f t="shared" si="7"/>
        <v>0</v>
      </c>
      <c r="G27" s="407">
        <f t="shared" si="7"/>
        <v>7.2</v>
      </c>
      <c r="H27" s="407">
        <f t="shared" si="7"/>
        <v>0</v>
      </c>
      <c r="I27" s="407">
        <f t="shared" si="7"/>
        <v>7.2</v>
      </c>
      <c r="J27" s="407">
        <f t="shared" si="7"/>
        <v>0</v>
      </c>
      <c r="K27" s="407">
        <f t="shared" si="7"/>
        <v>0</v>
      </c>
      <c r="L27" s="407">
        <f t="shared" si="7"/>
        <v>0</v>
      </c>
      <c r="M27" s="407">
        <f t="shared" si="7"/>
        <v>3.6</v>
      </c>
      <c r="N27" s="407">
        <f t="shared" si="7"/>
        <v>0</v>
      </c>
      <c r="O27" s="407">
        <f t="shared" si="7"/>
        <v>18</v>
      </c>
    </row>
    <row r="28" spans="1:16" ht="15" customHeight="1">
      <c r="A28" s="271"/>
      <c r="B28" s="287" t="s">
        <v>55</v>
      </c>
      <c r="C28" s="277"/>
      <c r="D28" s="277"/>
      <c r="E28" s="277"/>
      <c r="F28" s="277"/>
      <c r="G28" s="277"/>
      <c r="H28" s="277"/>
      <c r="I28" s="277"/>
      <c r="J28" s="277"/>
      <c r="K28" s="277"/>
      <c r="L28" s="277"/>
      <c r="M28" s="277"/>
      <c r="N28" s="277"/>
      <c r="O28" s="108">
        <f aca="true" t="shared" si="8" ref="O28:O37">SUM(C28:N28)</f>
        <v>0</v>
      </c>
      <c r="P28" s="28"/>
    </row>
    <row r="29" spans="1:16" ht="15" customHeight="1">
      <c r="A29" s="271"/>
      <c r="B29" s="287" t="s">
        <v>27</v>
      </c>
      <c r="C29" s="277"/>
      <c r="D29" s="277"/>
      <c r="E29" s="277"/>
      <c r="F29" s="277"/>
      <c r="G29" s="277"/>
      <c r="H29" s="277"/>
      <c r="I29" s="277"/>
      <c r="J29" s="277"/>
      <c r="K29" s="277"/>
      <c r="L29" s="277"/>
      <c r="M29" s="277"/>
      <c r="N29" s="277"/>
      <c r="O29" s="108">
        <f t="shared" si="8"/>
        <v>0</v>
      </c>
      <c r="P29" s="28"/>
    </row>
    <row r="30" spans="1:16" ht="15" customHeight="1">
      <c r="A30" s="271"/>
      <c r="B30" s="287" t="s">
        <v>107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7"/>
      <c r="M30" s="277"/>
      <c r="N30" s="277"/>
      <c r="O30" s="108">
        <f>SUM(C30:N30)</f>
        <v>0</v>
      </c>
      <c r="P30" s="28"/>
    </row>
    <row r="31" spans="1:16" ht="15" customHeight="1">
      <c r="A31" s="271"/>
      <c r="B31" s="287" t="s">
        <v>56</v>
      </c>
      <c r="C31" s="277"/>
      <c r="D31" s="277"/>
      <c r="E31" s="277"/>
      <c r="F31" s="277"/>
      <c r="G31" s="277">
        <v>7.2</v>
      </c>
      <c r="H31" s="277"/>
      <c r="I31" s="277">
        <v>7.2</v>
      </c>
      <c r="J31" s="277"/>
      <c r="K31" s="277"/>
      <c r="L31" s="277"/>
      <c r="M31" s="277"/>
      <c r="N31" s="277"/>
      <c r="O31" s="108">
        <f t="shared" si="8"/>
        <v>14.4</v>
      </c>
      <c r="P31" s="28"/>
    </row>
    <row r="32" spans="1:16" ht="15" customHeight="1">
      <c r="A32" s="271"/>
      <c r="B32" s="287" t="s">
        <v>64</v>
      </c>
      <c r="C32" s="277"/>
      <c r="D32" s="277"/>
      <c r="E32" s="277"/>
      <c r="F32" s="277"/>
      <c r="G32" s="277"/>
      <c r="H32" s="277"/>
      <c r="I32" s="277"/>
      <c r="J32" s="277"/>
      <c r="K32" s="277"/>
      <c r="L32" s="277"/>
      <c r="M32" s="277"/>
      <c r="N32" s="277"/>
      <c r="O32" s="108">
        <f t="shared" si="8"/>
        <v>0</v>
      </c>
      <c r="P32" s="28"/>
    </row>
    <row r="33" spans="1:16" ht="15" customHeight="1">
      <c r="A33" s="271"/>
      <c r="B33" s="287" t="s">
        <v>62</v>
      </c>
      <c r="C33" s="277"/>
      <c r="D33" s="277"/>
      <c r="E33" s="277"/>
      <c r="F33" s="277"/>
      <c r="G33" s="277"/>
      <c r="H33" s="277"/>
      <c r="I33" s="277"/>
      <c r="J33" s="277"/>
      <c r="K33" s="277"/>
      <c r="L33" s="277"/>
      <c r="M33" s="277"/>
      <c r="N33" s="277"/>
      <c r="O33" s="108">
        <f t="shared" si="8"/>
        <v>0</v>
      </c>
      <c r="P33" s="28"/>
    </row>
    <row r="34" spans="1:16" ht="15" customHeight="1">
      <c r="A34" s="271"/>
      <c r="B34" s="287" t="s">
        <v>57</v>
      </c>
      <c r="C34" s="277"/>
      <c r="D34" s="277"/>
      <c r="E34" s="277"/>
      <c r="F34" s="277"/>
      <c r="G34" s="277"/>
      <c r="H34" s="277"/>
      <c r="I34" s="277"/>
      <c r="J34" s="277"/>
      <c r="K34" s="277"/>
      <c r="L34" s="277"/>
      <c r="M34" s="277">
        <v>3.6</v>
      </c>
      <c r="N34" s="277"/>
      <c r="O34" s="108">
        <f t="shared" si="8"/>
        <v>3.6</v>
      </c>
      <c r="P34" s="28"/>
    </row>
    <row r="35" spans="1:16" ht="15" customHeight="1">
      <c r="A35" s="271"/>
      <c r="B35" s="287" t="s">
        <v>60</v>
      </c>
      <c r="C35" s="277"/>
      <c r="D35" s="277"/>
      <c r="E35" s="277"/>
      <c r="F35" s="277"/>
      <c r="G35" s="277"/>
      <c r="H35" s="277"/>
      <c r="I35" s="277"/>
      <c r="J35" s="277"/>
      <c r="K35" s="277"/>
      <c r="L35" s="277"/>
      <c r="M35" s="277"/>
      <c r="N35" s="277"/>
      <c r="O35" s="108">
        <f t="shared" si="8"/>
        <v>0</v>
      </c>
      <c r="P35" s="28"/>
    </row>
    <row r="36" spans="1:16" ht="15" customHeight="1">
      <c r="A36" s="271"/>
      <c r="B36" s="287" t="s">
        <v>58</v>
      </c>
      <c r="C36" s="277"/>
      <c r="D36" s="277"/>
      <c r="E36" s="277"/>
      <c r="F36" s="277"/>
      <c r="G36" s="277"/>
      <c r="H36" s="277"/>
      <c r="I36" s="277"/>
      <c r="J36" s="277"/>
      <c r="K36" s="277"/>
      <c r="L36" s="277"/>
      <c r="M36" s="277"/>
      <c r="N36" s="277"/>
      <c r="O36" s="108">
        <f t="shared" si="8"/>
        <v>0</v>
      </c>
      <c r="P36" s="28"/>
    </row>
    <row r="37" spans="1:16" ht="15" customHeight="1">
      <c r="A37" s="271"/>
      <c r="B37" s="287" t="s">
        <v>24</v>
      </c>
      <c r="C37" s="277"/>
      <c r="D37" s="277"/>
      <c r="E37" s="277"/>
      <c r="F37" s="277"/>
      <c r="G37" s="277"/>
      <c r="H37" s="277"/>
      <c r="I37" s="277"/>
      <c r="J37" s="277"/>
      <c r="K37" s="277"/>
      <c r="L37" s="277"/>
      <c r="M37" s="277"/>
      <c r="N37" s="277"/>
      <c r="O37" s="108">
        <f t="shared" si="8"/>
        <v>0</v>
      </c>
      <c r="P37" s="28"/>
    </row>
    <row r="38" spans="1:15" s="38" customFormat="1" ht="15" customHeight="1">
      <c r="A38" s="284" t="s">
        <v>8</v>
      </c>
      <c r="B38" s="284" t="s">
        <v>30</v>
      </c>
      <c r="C38" s="268">
        <f aca="true" t="shared" si="9" ref="C38:N38">SUM(C39:C59)</f>
        <v>233.99999999999991</v>
      </c>
      <c r="D38" s="268">
        <f t="shared" si="9"/>
        <v>169.1999999999999</v>
      </c>
      <c r="E38" s="268">
        <f t="shared" si="9"/>
        <v>244.79999999999993</v>
      </c>
      <c r="F38" s="268">
        <f t="shared" si="9"/>
        <v>226.79999999999993</v>
      </c>
      <c r="G38" s="268">
        <f t="shared" si="9"/>
        <v>147.59999999999994</v>
      </c>
      <c r="H38" s="268">
        <f t="shared" si="9"/>
        <v>179.99999999999997</v>
      </c>
      <c r="I38" s="268">
        <f t="shared" si="9"/>
        <v>143.99999999999994</v>
      </c>
      <c r="J38" s="268">
        <f t="shared" si="9"/>
        <v>115.19999999999995</v>
      </c>
      <c r="K38" s="268">
        <f t="shared" si="9"/>
        <v>190.7999999999999</v>
      </c>
      <c r="L38" s="268">
        <f t="shared" si="9"/>
        <v>169.19999999999996</v>
      </c>
      <c r="M38" s="268">
        <f t="shared" si="9"/>
        <v>212.39999999999995</v>
      </c>
      <c r="N38" s="268">
        <f t="shared" si="9"/>
        <v>212.39999999999995</v>
      </c>
      <c r="O38" s="268">
        <f>SUM(O39:O59)</f>
        <v>2246.3999999999996</v>
      </c>
    </row>
    <row r="39" spans="1:15" ht="15" customHeight="1">
      <c r="A39" s="279"/>
      <c r="B39" s="287" t="s">
        <v>99</v>
      </c>
      <c r="C39" s="277">
        <v>43.2</v>
      </c>
      <c r="D39" s="277">
        <v>50.4</v>
      </c>
      <c r="E39" s="277">
        <v>61.2</v>
      </c>
      <c r="F39" s="277">
        <v>57.6</v>
      </c>
      <c r="G39" s="277">
        <v>25.2</v>
      </c>
      <c r="H39" s="277">
        <v>39.6</v>
      </c>
      <c r="I39" s="277">
        <v>21.6</v>
      </c>
      <c r="J39" s="277">
        <v>32.4</v>
      </c>
      <c r="K39" s="277">
        <v>43.2</v>
      </c>
      <c r="L39" s="277">
        <v>18</v>
      </c>
      <c r="M39" s="277">
        <v>61.2</v>
      </c>
      <c r="N39" s="277">
        <v>14.4</v>
      </c>
      <c r="O39" s="108">
        <f>SUM(C39:N39)</f>
        <v>467.99999999999994</v>
      </c>
    </row>
    <row r="40" spans="1:15" ht="15" customHeight="1">
      <c r="A40" s="279"/>
      <c r="B40" s="287" t="s">
        <v>92</v>
      </c>
      <c r="C40" s="277">
        <v>28.8</v>
      </c>
      <c r="D40" s="277">
        <v>14.4</v>
      </c>
      <c r="E40" s="277">
        <v>14.4</v>
      </c>
      <c r="F40" s="277">
        <v>14.4</v>
      </c>
      <c r="G40" s="277">
        <v>21.6</v>
      </c>
      <c r="H40" s="277">
        <v>7.2</v>
      </c>
      <c r="I40" s="277">
        <v>14.4</v>
      </c>
      <c r="J40" s="277">
        <v>7.2</v>
      </c>
      <c r="K40" s="277">
        <v>72</v>
      </c>
      <c r="L40" s="277">
        <v>21.6</v>
      </c>
      <c r="M40" s="277">
        <v>14.4</v>
      </c>
      <c r="N40" s="277">
        <v>28.8</v>
      </c>
      <c r="O40" s="108">
        <f aca="true" t="shared" si="10" ref="O40:O59">SUM(C40:N40)</f>
        <v>259.2</v>
      </c>
    </row>
    <row r="41" spans="1:15" ht="15" customHeight="1">
      <c r="A41" s="279"/>
      <c r="B41" s="287" t="s">
        <v>102</v>
      </c>
      <c r="C41" s="277">
        <v>10.8</v>
      </c>
      <c r="D41" s="277">
        <v>10.8</v>
      </c>
      <c r="E41" s="277">
        <v>3.6</v>
      </c>
      <c r="F41" s="277">
        <v>3.6</v>
      </c>
      <c r="G41" s="277">
        <v>3.6</v>
      </c>
      <c r="H41" s="277">
        <v>3.6</v>
      </c>
      <c r="I41" s="277">
        <v>3.6</v>
      </c>
      <c r="J41" s="277">
        <v>3.6</v>
      </c>
      <c r="K41" s="277">
        <v>3.6</v>
      </c>
      <c r="L41" s="277">
        <v>7.2</v>
      </c>
      <c r="M41" s="277">
        <v>3.6</v>
      </c>
      <c r="N41" s="277">
        <v>3.6</v>
      </c>
      <c r="O41" s="108">
        <f t="shared" si="10"/>
        <v>61.20000000000002</v>
      </c>
    </row>
    <row r="42" spans="1:15" ht="15" customHeight="1">
      <c r="A42" s="279"/>
      <c r="B42" s="287" t="s">
        <v>84</v>
      </c>
      <c r="C42" s="277">
        <v>3.6</v>
      </c>
      <c r="D42" s="277">
        <v>3.6</v>
      </c>
      <c r="E42" s="277">
        <v>3.6</v>
      </c>
      <c r="F42" s="277">
        <v>3.6</v>
      </c>
      <c r="G42" s="277">
        <v>3.6</v>
      </c>
      <c r="H42" s="277">
        <v>3.6</v>
      </c>
      <c r="I42" s="277">
        <v>3.6</v>
      </c>
      <c r="J42" s="277">
        <v>3.6</v>
      </c>
      <c r="K42" s="277">
        <v>3.6</v>
      </c>
      <c r="L42" s="277">
        <v>3.6</v>
      </c>
      <c r="M42" s="277">
        <v>3.6</v>
      </c>
      <c r="N42" s="277">
        <v>3.6</v>
      </c>
      <c r="O42" s="108">
        <f t="shared" si="10"/>
        <v>43.20000000000001</v>
      </c>
    </row>
    <row r="43" spans="1:15" ht="15" customHeight="1">
      <c r="A43" s="279"/>
      <c r="B43" s="287" t="s">
        <v>101</v>
      </c>
      <c r="C43" s="277">
        <v>3.6</v>
      </c>
      <c r="D43" s="277">
        <v>3.6</v>
      </c>
      <c r="E43" s="277">
        <v>3.6</v>
      </c>
      <c r="F43" s="277">
        <v>3.6</v>
      </c>
      <c r="G43" s="277">
        <v>3.6</v>
      </c>
      <c r="H43" s="277">
        <v>3.6</v>
      </c>
      <c r="I43" s="277">
        <v>3.6</v>
      </c>
      <c r="J43" s="277">
        <v>3.6</v>
      </c>
      <c r="K43" s="277">
        <v>3.6</v>
      </c>
      <c r="L43" s="277">
        <v>3.6</v>
      </c>
      <c r="M43" s="277">
        <v>3.6</v>
      </c>
      <c r="N43" s="277">
        <v>3.6</v>
      </c>
      <c r="O43" s="108">
        <f t="shared" si="10"/>
        <v>43.20000000000001</v>
      </c>
    </row>
    <row r="44" spans="1:15" ht="15" customHeight="1">
      <c r="A44" s="279"/>
      <c r="B44" s="287" t="s">
        <v>104</v>
      </c>
      <c r="C44" s="277">
        <v>14.4</v>
      </c>
      <c r="D44" s="277">
        <v>10.8</v>
      </c>
      <c r="E44" s="277">
        <v>10.8</v>
      </c>
      <c r="F44" s="277">
        <v>7.2</v>
      </c>
      <c r="G44" s="277">
        <v>10.8</v>
      </c>
      <c r="H44" s="277">
        <v>3.6</v>
      </c>
      <c r="I44" s="277">
        <v>14.4</v>
      </c>
      <c r="J44" s="277">
        <v>7.2</v>
      </c>
      <c r="K44" s="277">
        <v>7.2</v>
      </c>
      <c r="L44" s="277">
        <v>7.2</v>
      </c>
      <c r="M44" s="277">
        <v>7.2</v>
      </c>
      <c r="N44" s="277">
        <v>14.4</v>
      </c>
      <c r="O44" s="108">
        <f t="shared" si="10"/>
        <v>115.20000000000002</v>
      </c>
    </row>
    <row r="45" spans="1:15" ht="15" customHeight="1">
      <c r="A45" s="279"/>
      <c r="B45" s="287" t="s">
        <v>103</v>
      </c>
      <c r="C45" s="277">
        <v>3.6</v>
      </c>
      <c r="D45" s="277">
        <v>3.6</v>
      </c>
      <c r="E45" s="277">
        <v>3.6</v>
      </c>
      <c r="F45" s="277">
        <v>3.6</v>
      </c>
      <c r="G45" s="277">
        <v>3.6</v>
      </c>
      <c r="H45" s="277">
        <v>3.6</v>
      </c>
      <c r="I45" s="277">
        <v>3.6</v>
      </c>
      <c r="J45" s="277">
        <v>3.6</v>
      </c>
      <c r="K45" s="277">
        <v>3.6</v>
      </c>
      <c r="L45" s="277">
        <v>3.6</v>
      </c>
      <c r="M45" s="277">
        <v>3.6</v>
      </c>
      <c r="N45" s="277">
        <v>3.6</v>
      </c>
      <c r="O45" s="108">
        <f t="shared" si="10"/>
        <v>43.20000000000001</v>
      </c>
    </row>
    <row r="46" spans="1:15" ht="15" customHeight="1">
      <c r="A46" s="279"/>
      <c r="B46" s="287" t="s">
        <v>88</v>
      </c>
      <c r="C46" s="277">
        <v>3.6</v>
      </c>
      <c r="D46" s="277">
        <v>3.6</v>
      </c>
      <c r="E46" s="277">
        <v>3.6</v>
      </c>
      <c r="F46" s="277">
        <v>3.6</v>
      </c>
      <c r="G46" s="277">
        <v>3.6</v>
      </c>
      <c r="H46" s="277">
        <v>3.6</v>
      </c>
      <c r="I46" s="277">
        <v>3.6</v>
      </c>
      <c r="J46" s="277">
        <v>3.6</v>
      </c>
      <c r="K46" s="277">
        <v>3.6</v>
      </c>
      <c r="L46" s="277">
        <v>3.6</v>
      </c>
      <c r="M46" s="277">
        <v>3.6</v>
      </c>
      <c r="N46" s="277">
        <v>3.6</v>
      </c>
      <c r="O46" s="108">
        <f>SUM(C46:N46)</f>
        <v>43.20000000000001</v>
      </c>
    </row>
    <row r="47" spans="1:15" ht="15" customHeight="1">
      <c r="A47" s="279"/>
      <c r="B47" s="287" t="s">
        <v>90</v>
      </c>
      <c r="C47" s="277">
        <v>3.6</v>
      </c>
      <c r="D47" s="277">
        <v>3.6</v>
      </c>
      <c r="E47" s="277">
        <v>3.6</v>
      </c>
      <c r="F47" s="277">
        <v>3.6</v>
      </c>
      <c r="G47" s="277">
        <v>3.6</v>
      </c>
      <c r="H47" s="277">
        <v>3.6</v>
      </c>
      <c r="I47" s="277">
        <v>3.6</v>
      </c>
      <c r="J47" s="277">
        <v>3.6</v>
      </c>
      <c r="K47" s="277">
        <v>3.6</v>
      </c>
      <c r="L47" s="277">
        <v>3.6</v>
      </c>
      <c r="M47" s="277">
        <v>3.6</v>
      </c>
      <c r="N47" s="277">
        <v>3.6</v>
      </c>
      <c r="O47" s="108">
        <f t="shared" si="10"/>
        <v>43.20000000000001</v>
      </c>
    </row>
    <row r="48" spans="1:17" s="92" customFormat="1" ht="12.75">
      <c r="A48" s="297"/>
      <c r="B48" s="289" t="s">
        <v>123</v>
      </c>
      <c r="C48" s="277">
        <v>3.6</v>
      </c>
      <c r="D48" s="277">
        <v>3.6</v>
      </c>
      <c r="E48" s="277">
        <v>3.6</v>
      </c>
      <c r="F48" s="277">
        <v>3.6</v>
      </c>
      <c r="G48" s="277">
        <v>3.6</v>
      </c>
      <c r="H48" s="277">
        <v>3.6</v>
      </c>
      <c r="I48" s="277">
        <v>3.6</v>
      </c>
      <c r="J48" s="277">
        <v>3.6</v>
      </c>
      <c r="K48" s="277">
        <v>3.6</v>
      </c>
      <c r="L48" s="277">
        <v>3.6</v>
      </c>
      <c r="M48" s="277">
        <v>3.6</v>
      </c>
      <c r="N48" s="277">
        <v>3.6</v>
      </c>
      <c r="O48" s="235">
        <f t="shared" si="10"/>
        <v>43.20000000000001</v>
      </c>
      <c r="Q48" s="93"/>
    </row>
    <row r="49" spans="1:15" ht="15" customHeight="1">
      <c r="A49" s="279"/>
      <c r="B49" s="287" t="s">
        <v>89</v>
      </c>
      <c r="C49" s="277">
        <v>3.6</v>
      </c>
      <c r="D49" s="277">
        <v>3.6</v>
      </c>
      <c r="E49" s="277">
        <v>3.6</v>
      </c>
      <c r="F49" s="277">
        <v>3.6</v>
      </c>
      <c r="G49" s="277">
        <v>3.6</v>
      </c>
      <c r="H49" s="277">
        <v>3.6</v>
      </c>
      <c r="I49" s="277">
        <v>3.6</v>
      </c>
      <c r="J49" s="277">
        <v>3.6</v>
      </c>
      <c r="K49" s="277">
        <v>3.6</v>
      </c>
      <c r="L49" s="277">
        <v>3.6</v>
      </c>
      <c r="M49" s="277">
        <v>3.6</v>
      </c>
      <c r="N49" s="277">
        <v>3.6</v>
      </c>
      <c r="O49" s="108">
        <f t="shared" si="10"/>
        <v>43.20000000000001</v>
      </c>
    </row>
    <row r="50" spans="1:15" ht="15" customHeight="1">
      <c r="A50" s="279"/>
      <c r="B50" s="287" t="s">
        <v>118</v>
      </c>
      <c r="C50" s="277">
        <v>3.6</v>
      </c>
      <c r="D50" s="277">
        <v>3.6</v>
      </c>
      <c r="E50" s="277">
        <v>3.6</v>
      </c>
      <c r="F50" s="277">
        <v>3.6</v>
      </c>
      <c r="G50" s="277">
        <v>3.6</v>
      </c>
      <c r="H50" s="277">
        <v>3.6</v>
      </c>
      <c r="I50" s="277">
        <v>3.6</v>
      </c>
      <c r="J50" s="277">
        <v>3.6</v>
      </c>
      <c r="K50" s="277">
        <v>3.6</v>
      </c>
      <c r="L50" s="277">
        <v>3.6</v>
      </c>
      <c r="M50" s="277">
        <v>3.6</v>
      </c>
      <c r="N50" s="277">
        <v>3.6</v>
      </c>
      <c r="O50" s="108">
        <f t="shared" si="10"/>
        <v>43.20000000000001</v>
      </c>
    </row>
    <row r="51" spans="1:15" ht="15" customHeight="1">
      <c r="A51" s="279"/>
      <c r="B51" s="287" t="s">
        <v>110</v>
      </c>
      <c r="C51" s="277">
        <v>21.6</v>
      </c>
      <c r="D51" s="277">
        <v>7.2</v>
      </c>
      <c r="E51" s="277">
        <v>3.6</v>
      </c>
      <c r="F51" s="277">
        <v>10.8</v>
      </c>
      <c r="G51" s="277">
        <v>7.2</v>
      </c>
      <c r="H51" s="277">
        <v>14.4</v>
      </c>
      <c r="I51" s="277">
        <v>3.6</v>
      </c>
      <c r="J51" s="277">
        <v>7.2</v>
      </c>
      <c r="K51" s="277">
        <v>7.2</v>
      </c>
      <c r="L51" s="277">
        <v>14.4</v>
      </c>
      <c r="M51" s="277">
        <v>7.2</v>
      </c>
      <c r="N51" s="277">
        <v>3.6</v>
      </c>
      <c r="O51" s="108">
        <f t="shared" si="10"/>
        <v>108.00000000000001</v>
      </c>
    </row>
    <row r="52" spans="1:15" ht="15" customHeight="1">
      <c r="A52" s="279"/>
      <c r="B52" s="287" t="s">
        <v>116</v>
      </c>
      <c r="C52" s="277">
        <v>21.6</v>
      </c>
      <c r="D52" s="277">
        <v>3.6</v>
      </c>
      <c r="E52" s="277">
        <v>18</v>
      </c>
      <c r="F52" s="277">
        <v>18</v>
      </c>
      <c r="G52" s="277">
        <v>18</v>
      </c>
      <c r="H52" s="277">
        <v>18</v>
      </c>
      <c r="I52" s="277">
        <v>3.6</v>
      </c>
      <c r="J52" s="277">
        <v>3.6</v>
      </c>
      <c r="K52" s="277">
        <v>3.6</v>
      </c>
      <c r="L52" s="277">
        <v>3.6</v>
      </c>
      <c r="M52" s="277">
        <v>3.6</v>
      </c>
      <c r="N52" s="277">
        <v>36</v>
      </c>
      <c r="O52" s="108">
        <f t="shared" si="10"/>
        <v>151.2</v>
      </c>
    </row>
    <row r="53" spans="1:15" ht="15" customHeight="1">
      <c r="A53" s="279"/>
      <c r="B53" s="287" t="s">
        <v>81</v>
      </c>
      <c r="C53" s="277">
        <v>3.6</v>
      </c>
      <c r="D53" s="277">
        <v>3.6</v>
      </c>
      <c r="E53" s="277">
        <v>3.6</v>
      </c>
      <c r="F53" s="277">
        <v>3.6</v>
      </c>
      <c r="G53" s="277">
        <v>3.6</v>
      </c>
      <c r="H53" s="277">
        <v>3.6</v>
      </c>
      <c r="I53" s="277">
        <v>3.6</v>
      </c>
      <c r="J53" s="277">
        <v>3.6</v>
      </c>
      <c r="K53" s="277">
        <v>3.6</v>
      </c>
      <c r="L53" s="277">
        <v>3.6</v>
      </c>
      <c r="M53" s="277">
        <v>3.6</v>
      </c>
      <c r="N53" s="277">
        <v>3.6</v>
      </c>
      <c r="O53" s="108">
        <f t="shared" si="10"/>
        <v>43.20000000000001</v>
      </c>
    </row>
    <row r="54" spans="1:15" ht="15" customHeight="1">
      <c r="A54" s="279"/>
      <c r="B54" s="287" t="s">
        <v>170</v>
      </c>
      <c r="C54" s="277">
        <v>3.6</v>
      </c>
      <c r="D54" s="277">
        <v>3.6</v>
      </c>
      <c r="E54" s="277">
        <v>3.6</v>
      </c>
      <c r="F54" s="277">
        <v>3.6</v>
      </c>
      <c r="G54" s="277">
        <v>3.6</v>
      </c>
      <c r="H54" s="277">
        <v>3.6</v>
      </c>
      <c r="I54" s="277">
        <v>3.6</v>
      </c>
      <c r="J54" s="277">
        <v>3.6</v>
      </c>
      <c r="K54" s="277">
        <v>3.6</v>
      </c>
      <c r="L54" s="277">
        <v>3.6</v>
      </c>
      <c r="M54" s="277">
        <v>3.6</v>
      </c>
      <c r="N54" s="277">
        <v>3.6</v>
      </c>
      <c r="O54" s="108">
        <f t="shared" si="10"/>
        <v>43.20000000000001</v>
      </c>
    </row>
    <row r="55" spans="1:15" ht="15" customHeight="1">
      <c r="A55" s="279"/>
      <c r="B55" s="287" t="s">
        <v>82</v>
      </c>
      <c r="C55" s="277">
        <v>7.2</v>
      </c>
      <c r="D55" s="277">
        <v>3.6</v>
      </c>
      <c r="E55" s="277">
        <v>3.6</v>
      </c>
      <c r="F55" s="277">
        <v>7.2</v>
      </c>
      <c r="G55" s="277">
        <v>10.8</v>
      </c>
      <c r="H55" s="277">
        <v>3.6</v>
      </c>
      <c r="I55" s="277">
        <v>7.2</v>
      </c>
      <c r="J55" s="277">
        <v>3.6</v>
      </c>
      <c r="K55" s="277">
        <v>3.6</v>
      </c>
      <c r="L55" s="277">
        <v>3.6</v>
      </c>
      <c r="M55" s="277">
        <v>7.2</v>
      </c>
      <c r="N55" s="277">
        <v>3.6</v>
      </c>
      <c r="O55" s="108">
        <f t="shared" si="10"/>
        <v>64.80000000000001</v>
      </c>
    </row>
    <row r="56" spans="1:15" ht="15" customHeight="1">
      <c r="A56" s="279"/>
      <c r="B56" s="287" t="s">
        <v>97</v>
      </c>
      <c r="C56" s="277">
        <v>39.6</v>
      </c>
      <c r="D56" s="277">
        <v>21.6</v>
      </c>
      <c r="E56" s="277">
        <v>82.8</v>
      </c>
      <c r="F56" s="277">
        <v>61.2</v>
      </c>
      <c r="G56" s="277">
        <v>3.6</v>
      </c>
      <c r="H56" s="277">
        <v>43.2</v>
      </c>
      <c r="I56" s="277">
        <v>28.8</v>
      </c>
      <c r="J56" s="277">
        <v>3.6</v>
      </c>
      <c r="K56" s="277">
        <v>3.6</v>
      </c>
      <c r="L56" s="277">
        <v>46.8</v>
      </c>
      <c r="M56" s="277">
        <v>61.2</v>
      </c>
      <c r="N56" s="277">
        <v>61.2</v>
      </c>
      <c r="O56" s="108">
        <f t="shared" si="10"/>
        <v>457.20000000000005</v>
      </c>
    </row>
    <row r="57" spans="1:15" ht="15" customHeight="1">
      <c r="A57" s="279"/>
      <c r="B57" s="287" t="s">
        <v>100</v>
      </c>
      <c r="C57" s="277">
        <v>3.6</v>
      </c>
      <c r="D57" s="277">
        <v>3.6</v>
      </c>
      <c r="E57" s="277">
        <v>3.6</v>
      </c>
      <c r="F57" s="277">
        <v>3.6</v>
      </c>
      <c r="G57" s="277">
        <v>3.6</v>
      </c>
      <c r="H57" s="277">
        <v>3.6</v>
      </c>
      <c r="I57" s="277">
        <v>3.6</v>
      </c>
      <c r="J57" s="277">
        <v>3.6</v>
      </c>
      <c r="K57" s="277">
        <v>3.6</v>
      </c>
      <c r="L57" s="277">
        <v>3.6</v>
      </c>
      <c r="M57" s="277">
        <v>3.6</v>
      </c>
      <c r="N57" s="277">
        <v>3.6</v>
      </c>
      <c r="O57" s="108">
        <f t="shared" si="10"/>
        <v>43.20000000000001</v>
      </c>
    </row>
    <row r="58" spans="1:15" ht="15" customHeight="1">
      <c r="A58" s="279"/>
      <c r="B58" s="287" t="s">
        <v>119</v>
      </c>
      <c r="C58" s="277">
        <v>3.6</v>
      </c>
      <c r="D58" s="277">
        <v>3.6</v>
      </c>
      <c r="E58" s="277">
        <v>3.6</v>
      </c>
      <c r="F58" s="277">
        <v>3.6</v>
      </c>
      <c r="G58" s="277">
        <v>3.6</v>
      </c>
      <c r="H58" s="277">
        <v>3.6</v>
      </c>
      <c r="I58" s="277">
        <v>3.6</v>
      </c>
      <c r="J58" s="277">
        <v>3.6</v>
      </c>
      <c r="K58" s="277">
        <v>3.6</v>
      </c>
      <c r="L58" s="277">
        <v>3.6</v>
      </c>
      <c r="M58" s="277">
        <v>3.6</v>
      </c>
      <c r="N58" s="277">
        <v>3.6</v>
      </c>
      <c r="O58" s="108">
        <f t="shared" si="10"/>
        <v>43.20000000000001</v>
      </c>
    </row>
    <row r="59" spans="1:15" ht="15" customHeight="1">
      <c r="A59" s="279"/>
      <c r="B59" s="287" t="s">
        <v>181</v>
      </c>
      <c r="C59" s="277">
        <v>3.6</v>
      </c>
      <c r="D59" s="277">
        <v>3.6</v>
      </c>
      <c r="E59" s="277">
        <v>3.6</v>
      </c>
      <c r="F59" s="277">
        <v>3.6</v>
      </c>
      <c r="G59" s="277">
        <v>3.6</v>
      </c>
      <c r="H59" s="277">
        <v>3.6</v>
      </c>
      <c r="I59" s="277">
        <v>3.6</v>
      </c>
      <c r="J59" s="277">
        <v>3.6</v>
      </c>
      <c r="K59" s="277">
        <v>3.6</v>
      </c>
      <c r="L59" s="277">
        <v>3.6</v>
      </c>
      <c r="M59" s="277">
        <v>3.6</v>
      </c>
      <c r="N59" s="277">
        <v>3.6</v>
      </c>
      <c r="O59" s="108">
        <f t="shared" si="10"/>
        <v>43.20000000000001</v>
      </c>
    </row>
    <row r="60" spans="1:15" s="38" customFormat="1" ht="15" customHeight="1">
      <c r="A60" s="284" t="s">
        <v>9</v>
      </c>
      <c r="B60" s="284" t="s">
        <v>31</v>
      </c>
      <c r="C60" s="268">
        <f aca="true" t="shared" si="11" ref="C60:M60">SUM(C61:C62)</f>
        <v>0</v>
      </c>
      <c r="D60" s="268">
        <f t="shared" si="11"/>
        <v>0</v>
      </c>
      <c r="E60" s="268">
        <f t="shared" si="11"/>
        <v>7</v>
      </c>
      <c r="F60" s="268">
        <f t="shared" si="11"/>
        <v>7</v>
      </c>
      <c r="G60" s="268">
        <f t="shared" si="11"/>
        <v>0</v>
      </c>
      <c r="H60" s="268">
        <f t="shared" si="11"/>
        <v>0</v>
      </c>
      <c r="I60" s="268">
        <f t="shared" si="11"/>
        <v>7.2</v>
      </c>
      <c r="J60" s="268">
        <f t="shared" si="11"/>
        <v>7.3</v>
      </c>
      <c r="K60" s="268">
        <f t="shared" si="11"/>
        <v>0</v>
      </c>
      <c r="L60" s="268">
        <f t="shared" si="11"/>
        <v>7.3</v>
      </c>
      <c r="M60" s="268">
        <f t="shared" si="11"/>
        <v>0</v>
      </c>
      <c r="N60" s="268">
        <f>SUM(N61:N62)</f>
        <v>7.4</v>
      </c>
      <c r="O60" s="268">
        <f>SUM(O61:O62)</f>
        <v>43.199999999999996</v>
      </c>
    </row>
    <row r="61" spans="1:15" s="65" customFormat="1" ht="27.75" customHeight="1">
      <c r="A61" s="386"/>
      <c r="B61" s="297" t="s">
        <v>151</v>
      </c>
      <c r="C61" s="278"/>
      <c r="D61" s="278"/>
      <c r="E61" s="278">
        <v>7</v>
      </c>
      <c r="F61" s="278">
        <v>7</v>
      </c>
      <c r="G61" s="278"/>
      <c r="H61" s="278"/>
      <c r="I61" s="278">
        <v>7.2</v>
      </c>
      <c r="J61" s="278">
        <v>7.3</v>
      </c>
      <c r="K61" s="278"/>
      <c r="L61" s="278">
        <v>7.3</v>
      </c>
      <c r="M61" s="278"/>
      <c r="N61" s="278">
        <v>7.4</v>
      </c>
      <c r="O61" s="235">
        <f>SUM(C61:N61)</f>
        <v>43.199999999999996</v>
      </c>
    </row>
    <row r="62" spans="1:15" s="65" customFormat="1" ht="63" customHeight="1">
      <c r="A62" s="297"/>
      <c r="B62" s="393" t="s">
        <v>150</v>
      </c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35">
        <f>SUM(C62:N62)</f>
        <v>0</v>
      </c>
    </row>
    <row r="63" spans="1:16" s="38" customFormat="1" ht="15.75">
      <c r="A63" s="299"/>
      <c r="B63" s="284" t="s">
        <v>32</v>
      </c>
      <c r="C63" s="268">
        <f aca="true" t="shared" si="12" ref="C63:N63">C8+C24+C27+C38+C60</f>
        <v>287.19999999999993</v>
      </c>
      <c r="D63" s="268">
        <f t="shared" si="12"/>
        <v>232.39999999999992</v>
      </c>
      <c r="E63" s="268">
        <f t="shared" si="12"/>
        <v>325.8999999999999</v>
      </c>
      <c r="F63" s="268">
        <f t="shared" si="12"/>
        <v>307.79999999999995</v>
      </c>
      <c r="G63" s="268">
        <f t="shared" si="12"/>
        <v>228.09999999999994</v>
      </c>
      <c r="H63" s="268">
        <f t="shared" si="12"/>
        <v>233.99999999999997</v>
      </c>
      <c r="I63" s="268">
        <f t="shared" si="12"/>
        <v>210.99999999999994</v>
      </c>
      <c r="J63" s="268">
        <f t="shared" si="12"/>
        <v>180.49999999999994</v>
      </c>
      <c r="K63" s="268">
        <f t="shared" si="12"/>
        <v>253.3999999999999</v>
      </c>
      <c r="L63" s="268">
        <f t="shared" si="12"/>
        <v>248.99999999999997</v>
      </c>
      <c r="M63" s="268">
        <f t="shared" si="12"/>
        <v>288.49999999999994</v>
      </c>
      <c r="N63" s="268">
        <f t="shared" si="12"/>
        <v>287.29999999999995</v>
      </c>
      <c r="O63" s="268">
        <f>SUM(C63:N63)</f>
        <v>3085.0999999999995</v>
      </c>
      <c r="P63" s="59"/>
    </row>
  </sheetData>
  <sheetProtection/>
  <mergeCells count="3">
    <mergeCell ref="C6:O6"/>
    <mergeCell ref="B4:M4"/>
    <mergeCell ref="G2:M3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M133"/>
  <sheetViews>
    <sheetView view="pageBreakPreview" zoomScale="70" zoomScaleSheetLayoutView="70" zoomScalePageLayoutView="0" workbookViewId="0" topLeftCell="A66">
      <selection activeCell="B47" sqref="B47"/>
    </sheetView>
  </sheetViews>
  <sheetFormatPr defaultColWidth="9.140625" defaultRowHeight="17.25" customHeight="1"/>
  <cols>
    <col min="1" max="1" width="4.140625" style="179" customWidth="1"/>
    <col min="2" max="2" width="54.7109375" style="179" customWidth="1"/>
    <col min="3" max="3" width="11.00390625" style="179" customWidth="1"/>
    <col min="4" max="14" width="9.28125" style="179" bestFit="1" customWidth="1"/>
    <col min="15" max="15" width="7.28125" style="179" customWidth="1"/>
    <col min="16" max="16" width="9.140625" style="211" customWidth="1"/>
    <col min="17" max="16384" width="9.140625" style="210" customWidth="1"/>
  </cols>
  <sheetData>
    <row r="1" spans="11:16" ht="17.25" customHeight="1">
      <c r="K1" s="265"/>
      <c r="L1" s="265"/>
      <c r="M1" s="265"/>
      <c r="N1" s="265"/>
      <c r="O1" s="265"/>
      <c r="P1" s="209"/>
    </row>
    <row r="2" spans="7:16" ht="17.25" customHeight="1">
      <c r="G2" s="446" t="s">
        <v>189</v>
      </c>
      <c r="H2" s="448"/>
      <c r="I2" s="448"/>
      <c r="J2" s="448"/>
      <c r="K2" s="448"/>
      <c r="L2" s="448"/>
      <c r="M2" s="448"/>
      <c r="N2" s="265"/>
      <c r="O2" s="265"/>
      <c r="P2" s="209"/>
    </row>
    <row r="3" spans="1:16" ht="36.75" customHeight="1">
      <c r="A3" s="3"/>
      <c r="B3" s="263"/>
      <c r="C3" s="263"/>
      <c r="D3" s="263"/>
      <c r="E3" s="263"/>
      <c r="F3" s="263"/>
      <c r="G3" s="448"/>
      <c r="H3" s="448"/>
      <c r="I3" s="448"/>
      <c r="J3" s="448"/>
      <c r="K3" s="448"/>
      <c r="L3" s="448"/>
      <c r="M3" s="448"/>
      <c r="N3" s="265"/>
      <c r="O3" s="265"/>
      <c r="P3" s="209"/>
    </row>
    <row r="4" spans="1:15" ht="16.5" customHeight="1">
      <c r="A4" s="3"/>
      <c r="B4" s="263"/>
      <c r="C4" s="263"/>
      <c r="D4" s="263"/>
      <c r="E4" s="263"/>
      <c r="F4" s="263"/>
      <c r="G4" s="448"/>
      <c r="H4" s="448"/>
      <c r="I4" s="448"/>
      <c r="J4" s="448"/>
      <c r="K4" s="448"/>
      <c r="L4" s="448"/>
      <c r="M4" s="448"/>
      <c r="N4" s="76"/>
      <c r="O4" s="76"/>
    </row>
    <row r="5" spans="1:15" ht="16.5" customHeight="1">
      <c r="A5" s="3"/>
      <c r="B5" s="263"/>
      <c r="C5" s="263"/>
      <c r="D5" s="263"/>
      <c r="E5" s="263"/>
      <c r="F5" s="263"/>
      <c r="G5" s="263"/>
      <c r="H5" s="263"/>
      <c r="I5" s="263"/>
      <c r="J5" s="263"/>
      <c r="K5" s="76"/>
      <c r="L5" s="76"/>
      <c r="M5" s="76"/>
      <c r="N5" s="76"/>
      <c r="O5" s="76"/>
    </row>
    <row r="6" spans="1:15" ht="16.5" customHeight="1">
      <c r="A6" s="3"/>
      <c r="B6" s="437" t="s">
        <v>186</v>
      </c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76"/>
    </row>
    <row r="7" spans="1:15" ht="17.25" customHeight="1">
      <c r="A7" s="3"/>
      <c r="B7" s="3"/>
      <c r="C7" s="3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</row>
    <row r="8" spans="1:15" ht="17.25" customHeight="1">
      <c r="A8" s="258" t="s">
        <v>0</v>
      </c>
      <c r="B8" s="258" t="s">
        <v>1</v>
      </c>
      <c r="C8" s="447" t="s">
        <v>130</v>
      </c>
      <c r="D8" s="447"/>
      <c r="E8" s="447"/>
      <c r="F8" s="447"/>
      <c r="G8" s="447"/>
      <c r="H8" s="447"/>
      <c r="I8" s="447"/>
      <c r="J8" s="447"/>
      <c r="K8" s="447"/>
      <c r="L8" s="447"/>
      <c r="M8" s="447"/>
      <c r="N8" s="447"/>
      <c r="O8" s="447"/>
    </row>
    <row r="9" spans="1:16" s="422" customFormat="1" ht="17.25" customHeight="1">
      <c r="A9" s="264" t="s">
        <v>2</v>
      </c>
      <c r="B9" s="264" t="s">
        <v>3</v>
      </c>
      <c r="C9" s="420" t="s">
        <v>33</v>
      </c>
      <c r="D9" s="420" t="s">
        <v>34</v>
      </c>
      <c r="E9" s="420" t="s">
        <v>35</v>
      </c>
      <c r="F9" s="420" t="s">
        <v>36</v>
      </c>
      <c r="G9" s="420" t="s">
        <v>37</v>
      </c>
      <c r="H9" s="420" t="s">
        <v>38</v>
      </c>
      <c r="I9" s="420" t="s">
        <v>39</v>
      </c>
      <c r="J9" s="420" t="s">
        <v>40</v>
      </c>
      <c r="K9" s="420" t="s">
        <v>41</v>
      </c>
      <c r="L9" s="420" t="s">
        <v>42</v>
      </c>
      <c r="M9" s="420" t="s">
        <v>43</v>
      </c>
      <c r="N9" s="420" t="s">
        <v>44</v>
      </c>
      <c r="O9" s="420" t="s">
        <v>48</v>
      </c>
      <c r="P9" s="421"/>
    </row>
    <row r="10" spans="1:16" ht="17.25" customHeight="1">
      <c r="A10" s="103">
        <v>1</v>
      </c>
      <c r="B10" s="103" t="s">
        <v>120</v>
      </c>
      <c r="C10" s="178">
        <f aca="true" t="shared" si="0" ref="C10:K10">C11+C23+C25+C27+C33+C35+C37+C39+C41+C43+C45+C29+C31</f>
        <v>14.22</v>
      </c>
      <c r="D10" s="178">
        <f t="shared" si="0"/>
        <v>12.529999999999998</v>
      </c>
      <c r="E10" s="178">
        <f t="shared" si="0"/>
        <v>12.619999999999997</v>
      </c>
      <c r="F10" s="178">
        <f t="shared" si="0"/>
        <v>13.330000000000002</v>
      </c>
      <c r="G10" s="178">
        <f t="shared" si="0"/>
        <v>13.02</v>
      </c>
      <c r="H10" s="178">
        <f t="shared" si="0"/>
        <v>12.529999999999998</v>
      </c>
      <c r="I10" s="178">
        <f t="shared" si="0"/>
        <v>12.629999999999997</v>
      </c>
      <c r="J10" s="178">
        <f t="shared" si="0"/>
        <v>12.519999999999998</v>
      </c>
      <c r="K10" s="178">
        <f t="shared" si="0"/>
        <v>11.73</v>
      </c>
      <c r="L10" s="178">
        <f>L11+L23+L25+L27+L33+L35+L37+L39+L41+L43+L45+L29+L31</f>
        <v>11.72</v>
      </c>
      <c r="M10" s="178">
        <f>M11+M23+M25+M27+M33+M35+M37+M39+M41+M43+M45+M29+M31</f>
        <v>11.329999999999998</v>
      </c>
      <c r="N10" s="178">
        <f>N11+N23+N25+N27+N33+N35+N37+N39+N41+N43+N45+N29+N31</f>
        <v>11.319999999999999</v>
      </c>
      <c r="O10" s="178">
        <f aca="true" t="shared" si="1" ref="O10:O19">SUM(C10:N10)</f>
        <v>149.5</v>
      </c>
      <c r="P10" s="212"/>
    </row>
    <row r="11" spans="1:16" s="214" customFormat="1" ht="17.25" customHeight="1">
      <c r="A11" s="151" t="s">
        <v>4</v>
      </c>
      <c r="B11" s="151" t="s">
        <v>138</v>
      </c>
      <c r="C11" s="169">
        <f>C12+C19+C20+C13+C14+C15+C16+C17</f>
        <v>6.37</v>
      </c>
      <c r="D11" s="169">
        <f aca="true" t="shared" si="2" ref="D11:N11">D12+D19+D20+D13+D14+D15+D16+D17</f>
        <v>5.38</v>
      </c>
      <c r="E11" s="169">
        <f t="shared" si="2"/>
        <v>5.37</v>
      </c>
      <c r="F11" s="169">
        <f t="shared" si="2"/>
        <v>5.38</v>
      </c>
      <c r="G11" s="169">
        <f t="shared" si="2"/>
        <v>5.37</v>
      </c>
      <c r="H11" s="169">
        <f t="shared" si="2"/>
        <v>5.38</v>
      </c>
      <c r="I11" s="169">
        <f t="shared" si="2"/>
        <v>5.38</v>
      </c>
      <c r="J11" s="169">
        <f t="shared" si="2"/>
        <v>5.37</v>
      </c>
      <c r="K11" s="169">
        <f t="shared" si="2"/>
        <v>5.38</v>
      </c>
      <c r="L11" s="169">
        <f t="shared" si="2"/>
        <v>5.37</v>
      </c>
      <c r="M11" s="169">
        <f t="shared" si="2"/>
        <v>5.38</v>
      </c>
      <c r="N11" s="169">
        <f t="shared" si="2"/>
        <v>5.37</v>
      </c>
      <c r="O11" s="169">
        <f t="shared" si="1"/>
        <v>65.5</v>
      </c>
      <c r="P11" s="213"/>
    </row>
    <row r="12" spans="1:16" s="216" customFormat="1" ht="17.25" customHeight="1">
      <c r="A12" s="180"/>
      <c r="B12" s="181" t="s">
        <v>5</v>
      </c>
      <c r="C12" s="182">
        <v>3.75</v>
      </c>
      <c r="D12" s="182">
        <v>2.75</v>
      </c>
      <c r="E12" s="182">
        <v>2.75</v>
      </c>
      <c r="F12" s="182">
        <v>2.75</v>
      </c>
      <c r="G12" s="182">
        <v>2.75</v>
      </c>
      <c r="H12" s="182">
        <v>2.75</v>
      </c>
      <c r="I12" s="182">
        <v>2.75</v>
      </c>
      <c r="J12" s="182">
        <v>2.75</v>
      </c>
      <c r="K12" s="182">
        <v>2.75</v>
      </c>
      <c r="L12" s="182">
        <v>2.75</v>
      </c>
      <c r="M12" s="182">
        <v>2.75</v>
      </c>
      <c r="N12" s="182">
        <v>2.75</v>
      </c>
      <c r="O12" s="183">
        <f t="shared" si="1"/>
        <v>34</v>
      </c>
      <c r="P12" s="215"/>
    </row>
    <row r="13" spans="1:16" s="216" customFormat="1" ht="17.25" customHeight="1">
      <c r="A13" s="180"/>
      <c r="B13" s="181" t="s">
        <v>167</v>
      </c>
      <c r="C13" s="182">
        <v>0.25</v>
      </c>
      <c r="D13" s="182">
        <v>0.25</v>
      </c>
      <c r="E13" s="182">
        <v>0.25</v>
      </c>
      <c r="F13" s="182">
        <v>0.25</v>
      </c>
      <c r="G13" s="182">
        <v>0.25</v>
      </c>
      <c r="H13" s="182">
        <v>0.25</v>
      </c>
      <c r="I13" s="182">
        <v>0.25</v>
      </c>
      <c r="J13" s="182">
        <v>0.25</v>
      </c>
      <c r="K13" s="182">
        <v>0.25</v>
      </c>
      <c r="L13" s="182">
        <v>0.25</v>
      </c>
      <c r="M13" s="182">
        <v>0.25</v>
      </c>
      <c r="N13" s="182">
        <v>0.25</v>
      </c>
      <c r="O13" s="183">
        <f t="shared" si="1"/>
        <v>3</v>
      </c>
      <c r="P13" s="215"/>
    </row>
    <row r="14" spans="1:16" s="216" customFormat="1" ht="17.25" customHeight="1">
      <c r="A14" s="180"/>
      <c r="B14" s="181" t="s">
        <v>191</v>
      </c>
      <c r="C14" s="182">
        <v>0.25</v>
      </c>
      <c r="D14" s="182">
        <v>0.25</v>
      </c>
      <c r="E14" s="182">
        <v>0.25</v>
      </c>
      <c r="F14" s="182">
        <v>0.25</v>
      </c>
      <c r="G14" s="182">
        <v>0.25</v>
      </c>
      <c r="H14" s="182">
        <v>0.25</v>
      </c>
      <c r="I14" s="182">
        <v>0.25</v>
      </c>
      <c r="J14" s="182">
        <v>0.25</v>
      </c>
      <c r="K14" s="182">
        <v>0.25</v>
      </c>
      <c r="L14" s="182">
        <v>0.25</v>
      </c>
      <c r="M14" s="182">
        <v>0.25</v>
      </c>
      <c r="N14" s="182">
        <v>0.25</v>
      </c>
      <c r="O14" s="183">
        <f t="shared" si="1"/>
        <v>3</v>
      </c>
      <c r="P14" s="215"/>
    </row>
    <row r="15" spans="1:16" s="216" customFormat="1" ht="17.25" customHeight="1">
      <c r="A15" s="180"/>
      <c r="B15" s="181" t="s">
        <v>165</v>
      </c>
      <c r="C15" s="182">
        <v>0.25</v>
      </c>
      <c r="D15" s="182">
        <v>0.25</v>
      </c>
      <c r="E15" s="182">
        <v>0.25</v>
      </c>
      <c r="F15" s="182">
        <v>0.25</v>
      </c>
      <c r="G15" s="182">
        <v>0.25</v>
      </c>
      <c r="H15" s="182">
        <v>0.25</v>
      </c>
      <c r="I15" s="182">
        <v>0.25</v>
      </c>
      <c r="J15" s="182">
        <v>0.25</v>
      </c>
      <c r="K15" s="182">
        <v>0.25</v>
      </c>
      <c r="L15" s="182">
        <v>0.25</v>
      </c>
      <c r="M15" s="182">
        <v>0.25</v>
      </c>
      <c r="N15" s="182">
        <v>0.25</v>
      </c>
      <c r="O15" s="183">
        <f t="shared" si="1"/>
        <v>3</v>
      </c>
      <c r="P15" s="215"/>
    </row>
    <row r="16" spans="1:16" s="216" customFormat="1" ht="17.25" customHeight="1">
      <c r="A16" s="180"/>
      <c r="B16" s="181" t="s">
        <v>166</v>
      </c>
      <c r="C16" s="182">
        <v>0.25</v>
      </c>
      <c r="D16" s="182">
        <v>0.25</v>
      </c>
      <c r="E16" s="182">
        <v>0.25</v>
      </c>
      <c r="F16" s="182">
        <v>0.25</v>
      </c>
      <c r="G16" s="182">
        <v>0.25</v>
      </c>
      <c r="H16" s="182">
        <v>0.25</v>
      </c>
      <c r="I16" s="182">
        <v>0.25</v>
      </c>
      <c r="J16" s="182">
        <v>0.25</v>
      </c>
      <c r="K16" s="182">
        <v>0.25</v>
      </c>
      <c r="L16" s="182">
        <v>0.25</v>
      </c>
      <c r="M16" s="182">
        <v>0.25</v>
      </c>
      <c r="N16" s="182">
        <v>0.25</v>
      </c>
      <c r="O16" s="183">
        <f t="shared" si="1"/>
        <v>3</v>
      </c>
      <c r="P16" s="215"/>
    </row>
    <row r="17" spans="1:16" s="216" customFormat="1" ht="17.25" customHeight="1">
      <c r="A17" s="180"/>
      <c r="B17" s="181" t="s">
        <v>175</v>
      </c>
      <c r="C17" s="182">
        <v>0.25</v>
      </c>
      <c r="D17" s="182">
        <v>0.25</v>
      </c>
      <c r="E17" s="182">
        <v>0.25</v>
      </c>
      <c r="F17" s="182">
        <v>0.25</v>
      </c>
      <c r="G17" s="182">
        <v>0.25</v>
      </c>
      <c r="H17" s="182">
        <v>0.25</v>
      </c>
      <c r="I17" s="182">
        <v>0.25</v>
      </c>
      <c r="J17" s="182">
        <v>0.25</v>
      </c>
      <c r="K17" s="182">
        <v>0.25</v>
      </c>
      <c r="L17" s="182">
        <v>0.25</v>
      </c>
      <c r="M17" s="182">
        <v>0.25</v>
      </c>
      <c r="N17" s="182">
        <v>0.25</v>
      </c>
      <c r="O17" s="183">
        <f t="shared" si="1"/>
        <v>3</v>
      </c>
      <c r="P17" s="215"/>
    </row>
    <row r="18" spans="1:15" s="217" customFormat="1" ht="17.25" customHeight="1">
      <c r="A18" s="184"/>
      <c r="B18" s="185" t="s">
        <v>132</v>
      </c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7">
        <f t="shared" si="1"/>
        <v>0</v>
      </c>
    </row>
    <row r="19" spans="1:39" s="220" customFormat="1" ht="17.25" customHeight="1">
      <c r="A19" s="180"/>
      <c r="B19" s="188" t="s">
        <v>126</v>
      </c>
      <c r="C19" s="173">
        <v>1</v>
      </c>
      <c r="D19" s="173">
        <v>1</v>
      </c>
      <c r="E19" s="173">
        <v>1</v>
      </c>
      <c r="F19" s="173">
        <v>1</v>
      </c>
      <c r="G19" s="173">
        <v>1</v>
      </c>
      <c r="H19" s="173">
        <v>1</v>
      </c>
      <c r="I19" s="173">
        <v>1</v>
      </c>
      <c r="J19" s="173">
        <v>1</v>
      </c>
      <c r="K19" s="173">
        <v>1</v>
      </c>
      <c r="L19" s="173">
        <v>1</v>
      </c>
      <c r="M19" s="173">
        <v>1</v>
      </c>
      <c r="N19" s="173">
        <v>1</v>
      </c>
      <c r="O19" s="189">
        <f t="shared" si="1"/>
        <v>12</v>
      </c>
      <c r="P19" s="218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</row>
    <row r="20" spans="1:16" s="219" customFormat="1" ht="17.25" customHeight="1">
      <c r="A20" s="180"/>
      <c r="B20" s="150" t="s">
        <v>159</v>
      </c>
      <c r="C20" s="173">
        <v>0.37</v>
      </c>
      <c r="D20" s="173">
        <v>0.38</v>
      </c>
      <c r="E20" s="173">
        <v>0.37</v>
      </c>
      <c r="F20" s="173">
        <v>0.38</v>
      </c>
      <c r="G20" s="173">
        <v>0.37</v>
      </c>
      <c r="H20" s="173">
        <v>0.38</v>
      </c>
      <c r="I20" s="173">
        <v>0.38</v>
      </c>
      <c r="J20" s="173">
        <v>0.37</v>
      </c>
      <c r="K20" s="173">
        <v>0.38</v>
      </c>
      <c r="L20" s="173">
        <v>0.37</v>
      </c>
      <c r="M20" s="173">
        <v>0.38</v>
      </c>
      <c r="N20" s="173">
        <v>0.37</v>
      </c>
      <c r="O20" s="189">
        <f>C20+D20+E20+F20+G20+H20+I20+J20+K20+L20+M20+N20</f>
        <v>4.5</v>
      </c>
      <c r="P20" s="218"/>
    </row>
    <row r="21" spans="1:15" ht="17.25" customHeight="1">
      <c r="A21" s="151" t="s">
        <v>6</v>
      </c>
      <c r="B21" s="151" t="s">
        <v>152</v>
      </c>
      <c r="C21" s="169">
        <f aca="true" t="shared" si="3" ref="C21:N23">+C22</f>
        <v>0.35</v>
      </c>
      <c r="D21" s="169">
        <f t="shared" si="3"/>
        <v>0.35</v>
      </c>
      <c r="E21" s="169">
        <f t="shared" si="3"/>
        <v>0.35</v>
      </c>
      <c r="F21" s="169">
        <f t="shared" si="3"/>
        <v>0.35</v>
      </c>
      <c r="G21" s="169">
        <f t="shared" si="3"/>
        <v>0.35</v>
      </c>
      <c r="H21" s="169">
        <f t="shared" si="3"/>
        <v>0.35</v>
      </c>
      <c r="I21" s="169">
        <f t="shared" si="3"/>
        <v>0.35</v>
      </c>
      <c r="J21" s="169">
        <f t="shared" si="3"/>
        <v>0.35</v>
      </c>
      <c r="K21" s="169">
        <f t="shared" si="3"/>
        <v>0.35</v>
      </c>
      <c r="L21" s="169">
        <f t="shared" si="3"/>
        <v>0.35</v>
      </c>
      <c r="M21" s="169">
        <f t="shared" si="3"/>
        <v>0.35</v>
      </c>
      <c r="N21" s="169">
        <f t="shared" si="3"/>
        <v>0.35</v>
      </c>
      <c r="O21" s="169">
        <f>+C21+D21+E21+F21+G21+H21+I21+J21+K21+L21+M21+N21</f>
        <v>4.2</v>
      </c>
    </row>
    <row r="22" spans="1:15" ht="17.25" customHeight="1">
      <c r="A22" s="190"/>
      <c r="B22" s="150" t="s">
        <v>46</v>
      </c>
      <c r="C22" s="167">
        <v>0.35</v>
      </c>
      <c r="D22" s="167">
        <v>0.35</v>
      </c>
      <c r="E22" s="167">
        <v>0.35</v>
      </c>
      <c r="F22" s="167">
        <v>0.35</v>
      </c>
      <c r="G22" s="167">
        <v>0.35</v>
      </c>
      <c r="H22" s="167">
        <v>0.35</v>
      </c>
      <c r="I22" s="167">
        <v>0.35</v>
      </c>
      <c r="J22" s="167">
        <v>0.35</v>
      </c>
      <c r="K22" s="167">
        <v>0.35</v>
      </c>
      <c r="L22" s="167">
        <v>0.35</v>
      </c>
      <c r="M22" s="167">
        <v>0.35</v>
      </c>
      <c r="N22" s="167">
        <v>0.35</v>
      </c>
      <c r="O22" s="175">
        <f>+C22+D22+E22+F22+G22+H22+I22+J22+K22+L22+M22+N22</f>
        <v>4.2</v>
      </c>
    </row>
    <row r="23" spans="1:15" ht="17.25" customHeight="1">
      <c r="A23" s="151" t="s">
        <v>7</v>
      </c>
      <c r="B23" s="151" t="s">
        <v>145</v>
      </c>
      <c r="C23" s="169">
        <f t="shared" si="3"/>
        <v>0.7</v>
      </c>
      <c r="D23" s="169">
        <f t="shared" si="3"/>
        <v>0.6</v>
      </c>
      <c r="E23" s="169">
        <f t="shared" si="3"/>
        <v>0.6</v>
      </c>
      <c r="F23" s="169">
        <f t="shared" si="3"/>
        <v>0.7</v>
      </c>
      <c r="G23" s="169">
        <f t="shared" si="3"/>
        <v>0.7</v>
      </c>
      <c r="H23" s="169">
        <f t="shared" si="3"/>
        <v>0.6</v>
      </c>
      <c r="I23" s="169">
        <f t="shared" si="3"/>
        <v>0.6</v>
      </c>
      <c r="J23" s="169">
        <f t="shared" si="3"/>
        <v>0.6</v>
      </c>
      <c r="K23" s="169">
        <f t="shared" si="3"/>
        <v>0.7</v>
      </c>
      <c r="L23" s="169">
        <f t="shared" si="3"/>
        <v>0.7</v>
      </c>
      <c r="M23" s="169">
        <f t="shared" si="3"/>
        <v>0.6</v>
      </c>
      <c r="N23" s="169">
        <f t="shared" si="3"/>
        <v>0.6</v>
      </c>
      <c r="O23" s="169">
        <f aca="true" t="shared" si="4" ref="O23:O43">+C23+D23+E23+F23+G23+H23+I23+J23+K23+L23+M23+N23</f>
        <v>7.699999999999999</v>
      </c>
    </row>
    <row r="24" spans="1:15" ht="17.25" customHeight="1">
      <c r="A24" s="190"/>
      <c r="B24" s="150" t="s">
        <v>5</v>
      </c>
      <c r="C24" s="191">
        <v>0.7</v>
      </c>
      <c r="D24" s="191">
        <v>0.6</v>
      </c>
      <c r="E24" s="191">
        <v>0.6</v>
      </c>
      <c r="F24" s="191">
        <v>0.7</v>
      </c>
      <c r="G24" s="191">
        <v>0.7</v>
      </c>
      <c r="H24" s="191">
        <v>0.6</v>
      </c>
      <c r="I24" s="191">
        <v>0.6</v>
      </c>
      <c r="J24" s="191">
        <v>0.6</v>
      </c>
      <c r="K24" s="191">
        <v>0.7</v>
      </c>
      <c r="L24" s="191">
        <v>0.7</v>
      </c>
      <c r="M24" s="191">
        <v>0.6</v>
      </c>
      <c r="N24" s="191">
        <v>0.6</v>
      </c>
      <c r="O24" s="175">
        <f t="shared" si="4"/>
        <v>7.699999999999999</v>
      </c>
    </row>
    <row r="25" spans="1:16" s="222" customFormat="1" ht="17.25" customHeight="1">
      <c r="A25" s="192" t="s">
        <v>8</v>
      </c>
      <c r="B25" s="151" t="s">
        <v>139</v>
      </c>
      <c r="C25" s="193">
        <f aca="true" t="shared" si="5" ref="C25:N25">+C26</f>
        <v>0.7</v>
      </c>
      <c r="D25" s="193">
        <f t="shared" si="5"/>
        <v>0.6</v>
      </c>
      <c r="E25" s="193">
        <f t="shared" si="5"/>
        <v>0.6</v>
      </c>
      <c r="F25" s="193">
        <f t="shared" si="5"/>
        <v>0.7</v>
      </c>
      <c r="G25" s="193">
        <f t="shared" si="5"/>
        <v>0.7</v>
      </c>
      <c r="H25" s="193">
        <f t="shared" si="5"/>
        <v>0.6</v>
      </c>
      <c r="I25" s="193">
        <f t="shared" si="5"/>
        <v>0.6</v>
      </c>
      <c r="J25" s="193">
        <f t="shared" si="5"/>
        <v>0.6</v>
      </c>
      <c r="K25" s="193">
        <f t="shared" si="5"/>
        <v>0.7</v>
      </c>
      <c r="L25" s="193">
        <f t="shared" si="5"/>
        <v>0.7</v>
      </c>
      <c r="M25" s="193">
        <f t="shared" si="5"/>
        <v>0.7</v>
      </c>
      <c r="N25" s="193">
        <f t="shared" si="5"/>
        <v>0.6</v>
      </c>
      <c r="O25" s="193">
        <f t="shared" si="4"/>
        <v>7.8</v>
      </c>
      <c r="P25" s="221"/>
    </row>
    <row r="26" spans="1:16" s="222" customFormat="1" ht="17.25" customHeight="1">
      <c r="A26" s="180"/>
      <c r="B26" s="181" t="s">
        <v>5</v>
      </c>
      <c r="C26" s="194">
        <v>0.7</v>
      </c>
      <c r="D26" s="194">
        <v>0.6</v>
      </c>
      <c r="E26" s="194">
        <v>0.6</v>
      </c>
      <c r="F26" s="194">
        <v>0.7</v>
      </c>
      <c r="G26" s="194">
        <v>0.7</v>
      </c>
      <c r="H26" s="194">
        <v>0.6</v>
      </c>
      <c r="I26" s="194">
        <v>0.6</v>
      </c>
      <c r="J26" s="194">
        <v>0.6</v>
      </c>
      <c r="K26" s="194">
        <v>0.7</v>
      </c>
      <c r="L26" s="194">
        <v>0.7</v>
      </c>
      <c r="M26" s="194">
        <v>0.7</v>
      </c>
      <c r="N26" s="194">
        <v>0.6</v>
      </c>
      <c r="O26" s="189">
        <f>+C26+D26+E26+F26+G26+H26+I26+J26+K26+L26+M26+N26</f>
        <v>7.8</v>
      </c>
      <c r="P26" s="221"/>
    </row>
    <row r="27" spans="1:15" ht="17.25" customHeight="1">
      <c r="A27" s="151" t="s">
        <v>9</v>
      </c>
      <c r="B27" s="151" t="s">
        <v>146</v>
      </c>
      <c r="C27" s="169">
        <f aca="true" t="shared" si="6" ref="C27:N27">+C28</f>
        <v>0.7</v>
      </c>
      <c r="D27" s="169">
        <f t="shared" si="6"/>
        <v>0.6</v>
      </c>
      <c r="E27" s="169">
        <f t="shared" si="6"/>
        <v>0.6</v>
      </c>
      <c r="F27" s="169">
        <f t="shared" si="6"/>
        <v>0.7</v>
      </c>
      <c r="G27" s="169">
        <f t="shared" si="6"/>
        <v>0.7</v>
      </c>
      <c r="H27" s="169">
        <f t="shared" si="6"/>
        <v>0.6</v>
      </c>
      <c r="I27" s="169">
        <f t="shared" si="6"/>
        <v>0.6</v>
      </c>
      <c r="J27" s="169">
        <f t="shared" si="6"/>
        <v>0.6</v>
      </c>
      <c r="K27" s="169">
        <f t="shared" si="6"/>
        <v>0.7</v>
      </c>
      <c r="L27" s="169">
        <f t="shared" si="6"/>
        <v>0.7</v>
      </c>
      <c r="M27" s="169">
        <f t="shared" si="6"/>
        <v>0.7</v>
      </c>
      <c r="N27" s="169">
        <f t="shared" si="6"/>
        <v>0.6</v>
      </c>
      <c r="O27" s="169">
        <f t="shared" si="4"/>
        <v>7.8</v>
      </c>
    </row>
    <row r="28" spans="1:15" ht="17.25" customHeight="1">
      <c r="A28" s="195"/>
      <c r="B28" s="150" t="s">
        <v>5</v>
      </c>
      <c r="C28" s="167">
        <v>0.7</v>
      </c>
      <c r="D28" s="167">
        <v>0.6</v>
      </c>
      <c r="E28" s="167">
        <v>0.6</v>
      </c>
      <c r="F28" s="167">
        <v>0.7</v>
      </c>
      <c r="G28" s="168">
        <v>0.7</v>
      </c>
      <c r="H28" s="167">
        <v>0.6</v>
      </c>
      <c r="I28" s="167">
        <v>0.6</v>
      </c>
      <c r="J28" s="167">
        <v>0.6</v>
      </c>
      <c r="K28" s="167">
        <v>0.7</v>
      </c>
      <c r="L28" s="167">
        <v>0.7</v>
      </c>
      <c r="M28" s="167">
        <v>0.7</v>
      </c>
      <c r="N28" s="167">
        <v>0.6</v>
      </c>
      <c r="O28" s="175">
        <f t="shared" si="4"/>
        <v>7.8</v>
      </c>
    </row>
    <row r="29" spans="1:15" ht="17.25" customHeight="1">
      <c r="A29" s="257" t="s">
        <v>11</v>
      </c>
      <c r="B29" s="151" t="s">
        <v>176</v>
      </c>
      <c r="C29" s="169">
        <f aca="true" t="shared" si="7" ref="C29:N29">+C30</f>
        <v>0.25</v>
      </c>
      <c r="D29" s="169">
        <f t="shared" si="7"/>
        <v>0.25</v>
      </c>
      <c r="E29" s="169">
        <f t="shared" si="7"/>
        <v>0.25</v>
      </c>
      <c r="F29" s="169">
        <f t="shared" si="7"/>
        <v>0.25</v>
      </c>
      <c r="G29" s="169">
        <f t="shared" si="7"/>
        <v>0.25</v>
      </c>
      <c r="H29" s="169">
        <f t="shared" si="7"/>
        <v>0.25</v>
      </c>
      <c r="I29" s="169">
        <f t="shared" si="7"/>
        <v>0.25</v>
      </c>
      <c r="J29" s="169">
        <f t="shared" si="7"/>
        <v>0.25</v>
      </c>
      <c r="K29" s="169">
        <f t="shared" si="7"/>
        <v>0.25</v>
      </c>
      <c r="L29" s="169">
        <f t="shared" si="7"/>
        <v>0.25</v>
      </c>
      <c r="M29" s="169">
        <f t="shared" si="7"/>
        <v>0.25</v>
      </c>
      <c r="N29" s="169">
        <f t="shared" si="7"/>
        <v>0.25</v>
      </c>
      <c r="O29" s="169">
        <f t="shared" si="4"/>
        <v>3</v>
      </c>
    </row>
    <row r="30" spans="1:15" ht="17.25" customHeight="1">
      <c r="A30" s="195"/>
      <c r="B30" s="150" t="s">
        <v>46</v>
      </c>
      <c r="C30" s="167">
        <v>0.25</v>
      </c>
      <c r="D30" s="167">
        <v>0.25</v>
      </c>
      <c r="E30" s="167">
        <v>0.25</v>
      </c>
      <c r="F30" s="167">
        <v>0.25</v>
      </c>
      <c r="G30" s="167">
        <v>0.25</v>
      </c>
      <c r="H30" s="167">
        <v>0.25</v>
      </c>
      <c r="I30" s="167">
        <v>0.25</v>
      </c>
      <c r="J30" s="167">
        <v>0.25</v>
      </c>
      <c r="K30" s="167">
        <v>0.25</v>
      </c>
      <c r="L30" s="167">
        <v>0.25</v>
      </c>
      <c r="M30" s="167">
        <v>0.25</v>
      </c>
      <c r="N30" s="167">
        <v>0.25</v>
      </c>
      <c r="O30" s="175">
        <f t="shared" si="4"/>
        <v>3</v>
      </c>
    </row>
    <row r="31" spans="1:15" ht="17.25" customHeight="1">
      <c r="A31" s="257" t="s">
        <v>13</v>
      </c>
      <c r="B31" s="151" t="s">
        <v>156</v>
      </c>
      <c r="C31" s="169">
        <f aca="true" t="shared" si="8" ref="C31:N31">+C32</f>
        <v>0.25</v>
      </c>
      <c r="D31" s="169">
        <f t="shared" si="8"/>
        <v>0.25</v>
      </c>
      <c r="E31" s="169">
        <f t="shared" si="8"/>
        <v>0.25</v>
      </c>
      <c r="F31" s="169">
        <f t="shared" si="8"/>
        <v>0.25</v>
      </c>
      <c r="G31" s="169">
        <f t="shared" si="8"/>
        <v>0.25</v>
      </c>
      <c r="H31" s="169">
        <f t="shared" si="8"/>
        <v>0.25</v>
      </c>
      <c r="I31" s="169">
        <f t="shared" si="8"/>
        <v>0.25</v>
      </c>
      <c r="J31" s="169">
        <f t="shared" si="8"/>
        <v>0.25</v>
      </c>
      <c r="K31" s="169">
        <f t="shared" si="8"/>
        <v>0.25</v>
      </c>
      <c r="L31" s="169">
        <f t="shared" si="8"/>
        <v>0.25</v>
      </c>
      <c r="M31" s="169">
        <f t="shared" si="8"/>
        <v>0.25</v>
      </c>
      <c r="N31" s="169">
        <f t="shared" si="8"/>
        <v>0.25</v>
      </c>
      <c r="O31" s="169">
        <f t="shared" si="4"/>
        <v>3</v>
      </c>
    </row>
    <row r="32" spans="1:15" ht="17.25" customHeight="1">
      <c r="A32" s="195"/>
      <c r="B32" s="150" t="s">
        <v>5</v>
      </c>
      <c r="C32" s="167">
        <v>0.25</v>
      </c>
      <c r="D32" s="167">
        <v>0.25</v>
      </c>
      <c r="E32" s="167">
        <v>0.25</v>
      </c>
      <c r="F32" s="167">
        <v>0.25</v>
      </c>
      <c r="G32" s="167">
        <v>0.25</v>
      </c>
      <c r="H32" s="167">
        <v>0.25</v>
      </c>
      <c r="I32" s="167">
        <v>0.25</v>
      </c>
      <c r="J32" s="167">
        <v>0.25</v>
      </c>
      <c r="K32" s="167">
        <v>0.25</v>
      </c>
      <c r="L32" s="167">
        <v>0.25</v>
      </c>
      <c r="M32" s="167">
        <v>0.25</v>
      </c>
      <c r="N32" s="167">
        <v>0.25</v>
      </c>
      <c r="O32" s="175">
        <f t="shared" si="4"/>
        <v>3</v>
      </c>
    </row>
    <row r="33" spans="1:15" ht="17.25" customHeight="1">
      <c r="A33" s="151" t="s">
        <v>14</v>
      </c>
      <c r="B33" s="151" t="s">
        <v>153</v>
      </c>
      <c r="C33" s="169">
        <f aca="true" t="shared" si="9" ref="C33:N33">+C34</f>
        <v>0.7</v>
      </c>
      <c r="D33" s="169">
        <f t="shared" si="9"/>
        <v>0.6</v>
      </c>
      <c r="E33" s="169">
        <f t="shared" si="9"/>
        <v>0.7</v>
      </c>
      <c r="F33" s="169">
        <f t="shared" si="9"/>
        <v>0.8</v>
      </c>
      <c r="G33" s="169">
        <f t="shared" si="9"/>
        <v>0.8</v>
      </c>
      <c r="H33" s="169">
        <f t="shared" si="9"/>
        <v>0.7</v>
      </c>
      <c r="I33" s="169">
        <f t="shared" si="9"/>
        <v>0.7</v>
      </c>
      <c r="J33" s="169">
        <f t="shared" si="9"/>
        <v>0.7</v>
      </c>
      <c r="K33" s="169">
        <f t="shared" si="9"/>
        <v>0.8</v>
      </c>
      <c r="L33" s="169">
        <f t="shared" si="9"/>
        <v>0.8</v>
      </c>
      <c r="M33" s="169">
        <f t="shared" si="9"/>
        <v>0.8</v>
      </c>
      <c r="N33" s="169">
        <f t="shared" si="9"/>
        <v>0.7</v>
      </c>
      <c r="O33" s="169">
        <f t="shared" si="4"/>
        <v>8.799999999999999</v>
      </c>
    </row>
    <row r="34" spans="1:15" ht="17.25" customHeight="1">
      <c r="A34" s="190"/>
      <c r="B34" s="150" t="s">
        <v>46</v>
      </c>
      <c r="C34" s="191">
        <v>0.7</v>
      </c>
      <c r="D34" s="191">
        <v>0.6</v>
      </c>
      <c r="E34" s="191">
        <v>0.7</v>
      </c>
      <c r="F34" s="191">
        <v>0.8</v>
      </c>
      <c r="G34" s="191">
        <v>0.8</v>
      </c>
      <c r="H34" s="191">
        <v>0.7</v>
      </c>
      <c r="I34" s="191">
        <v>0.7</v>
      </c>
      <c r="J34" s="191">
        <v>0.7</v>
      </c>
      <c r="K34" s="191">
        <v>0.8</v>
      </c>
      <c r="L34" s="191">
        <v>0.8</v>
      </c>
      <c r="M34" s="191">
        <v>0.8</v>
      </c>
      <c r="N34" s="191">
        <v>0.7</v>
      </c>
      <c r="O34" s="175">
        <f t="shared" si="4"/>
        <v>8.799999999999999</v>
      </c>
    </row>
    <row r="35" spans="1:15" ht="17.25" customHeight="1">
      <c r="A35" s="151" t="s">
        <v>16</v>
      </c>
      <c r="B35" s="151" t="s">
        <v>140</v>
      </c>
      <c r="C35" s="169">
        <f aca="true" t="shared" si="10" ref="C35:N35">+C36</f>
        <v>0.8</v>
      </c>
      <c r="D35" s="169">
        <f t="shared" si="10"/>
        <v>0.7</v>
      </c>
      <c r="E35" s="169">
        <f t="shared" si="10"/>
        <v>0.7</v>
      </c>
      <c r="F35" s="169">
        <f t="shared" si="10"/>
        <v>0.8</v>
      </c>
      <c r="G35" s="169">
        <f t="shared" si="10"/>
        <v>0.7</v>
      </c>
      <c r="H35" s="169">
        <f t="shared" si="10"/>
        <v>0.7</v>
      </c>
      <c r="I35" s="169">
        <f t="shared" si="10"/>
        <v>0.7</v>
      </c>
      <c r="J35" s="169">
        <f t="shared" si="10"/>
        <v>0.7</v>
      </c>
      <c r="K35" s="169">
        <f t="shared" si="10"/>
        <v>0.8</v>
      </c>
      <c r="L35" s="169">
        <f t="shared" si="10"/>
        <v>0.8</v>
      </c>
      <c r="M35" s="169">
        <f t="shared" si="10"/>
        <v>0.7</v>
      </c>
      <c r="N35" s="169">
        <f t="shared" si="10"/>
        <v>0.8</v>
      </c>
      <c r="O35" s="169">
        <f t="shared" si="4"/>
        <v>8.9</v>
      </c>
    </row>
    <row r="36" spans="1:15" ht="17.25" customHeight="1">
      <c r="A36" s="195"/>
      <c r="B36" s="150" t="s">
        <v>5</v>
      </c>
      <c r="C36" s="191">
        <v>0.8</v>
      </c>
      <c r="D36" s="191">
        <v>0.7</v>
      </c>
      <c r="E36" s="191">
        <v>0.7</v>
      </c>
      <c r="F36" s="191">
        <v>0.8</v>
      </c>
      <c r="G36" s="191">
        <v>0.7</v>
      </c>
      <c r="H36" s="191">
        <v>0.7</v>
      </c>
      <c r="I36" s="191">
        <v>0.7</v>
      </c>
      <c r="J36" s="191">
        <v>0.7</v>
      </c>
      <c r="K36" s="191">
        <v>0.8</v>
      </c>
      <c r="L36" s="191">
        <v>0.8</v>
      </c>
      <c r="M36" s="191">
        <v>0.7</v>
      </c>
      <c r="N36" s="191">
        <v>0.8</v>
      </c>
      <c r="O36" s="175">
        <f>+C36+D36+E36+F36+G36+H36+I36+J36+K36+L36+M36+N36</f>
        <v>8.9</v>
      </c>
    </row>
    <row r="37" spans="1:15" ht="17.25" customHeight="1">
      <c r="A37" s="151" t="s">
        <v>18</v>
      </c>
      <c r="B37" s="151" t="s">
        <v>148</v>
      </c>
      <c r="C37" s="169">
        <f>+C38</f>
        <v>0.45</v>
      </c>
      <c r="D37" s="169">
        <f aca="true" t="shared" si="11" ref="D37:N37">+D38</f>
        <v>0.45</v>
      </c>
      <c r="E37" s="169">
        <f t="shared" si="11"/>
        <v>0.45</v>
      </c>
      <c r="F37" s="169">
        <f t="shared" si="11"/>
        <v>0.45</v>
      </c>
      <c r="G37" s="169">
        <f t="shared" si="11"/>
        <v>0.45</v>
      </c>
      <c r="H37" s="169">
        <f t="shared" si="11"/>
        <v>0.45</v>
      </c>
      <c r="I37" s="169">
        <f t="shared" si="11"/>
        <v>0.45</v>
      </c>
      <c r="J37" s="169">
        <f t="shared" si="11"/>
        <v>0.45</v>
      </c>
      <c r="K37" s="169">
        <f t="shared" si="11"/>
        <v>0.45</v>
      </c>
      <c r="L37" s="169">
        <f t="shared" si="11"/>
        <v>0.45</v>
      </c>
      <c r="M37" s="169">
        <f t="shared" si="11"/>
        <v>0.45</v>
      </c>
      <c r="N37" s="169">
        <f t="shared" si="11"/>
        <v>0.45</v>
      </c>
      <c r="O37" s="169">
        <f t="shared" si="4"/>
        <v>5.400000000000001</v>
      </c>
    </row>
    <row r="38" spans="1:15" ht="17.25" customHeight="1">
      <c r="A38" s="195"/>
      <c r="B38" s="150" t="s">
        <v>49</v>
      </c>
      <c r="C38" s="167">
        <v>0.45</v>
      </c>
      <c r="D38" s="167">
        <v>0.45</v>
      </c>
      <c r="E38" s="167">
        <v>0.45</v>
      </c>
      <c r="F38" s="167">
        <v>0.45</v>
      </c>
      <c r="G38" s="167">
        <v>0.45</v>
      </c>
      <c r="H38" s="167">
        <v>0.45</v>
      </c>
      <c r="I38" s="167">
        <v>0.45</v>
      </c>
      <c r="J38" s="167">
        <v>0.45</v>
      </c>
      <c r="K38" s="167">
        <v>0.45</v>
      </c>
      <c r="L38" s="167">
        <v>0.45</v>
      </c>
      <c r="M38" s="167">
        <v>0.45</v>
      </c>
      <c r="N38" s="167">
        <v>0.45</v>
      </c>
      <c r="O38" s="175">
        <f t="shared" si="4"/>
        <v>5.400000000000001</v>
      </c>
    </row>
    <row r="39" spans="1:15" ht="17.25" customHeight="1">
      <c r="A39" s="151" t="s">
        <v>19</v>
      </c>
      <c r="B39" s="151" t="s">
        <v>141</v>
      </c>
      <c r="C39" s="169">
        <f aca="true" t="shared" si="12" ref="C39:N39">+C40</f>
        <v>0.3</v>
      </c>
      <c r="D39" s="169">
        <f t="shared" si="12"/>
        <v>0.3</v>
      </c>
      <c r="E39" s="169">
        <f t="shared" si="12"/>
        <v>0.3</v>
      </c>
      <c r="F39" s="169">
        <f t="shared" si="12"/>
        <v>0.3</v>
      </c>
      <c r="G39" s="169">
        <f t="shared" si="12"/>
        <v>0.3</v>
      </c>
      <c r="H39" s="169">
        <f t="shared" si="12"/>
        <v>0.3</v>
      </c>
      <c r="I39" s="169">
        <f t="shared" si="12"/>
        <v>0.3</v>
      </c>
      <c r="J39" s="169">
        <f t="shared" si="12"/>
        <v>0.3</v>
      </c>
      <c r="K39" s="169">
        <f t="shared" si="12"/>
        <v>0.3</v>
      </c>
      <c r="L39" s="169">
        <f t="shared" si="12"/>
        <v>0.3</v>
      </c>
      <c r="M39" s="169">
        <f t="shared" si="12"/>
        <v>0.3</v>
      </c>
      <c r="N39" s="169">
        <f t="shared" si="12"/>
        <v>0.3</v>
      </c>
      <c r="O39" s="169">
        <f t="shared" si="4"/>
        <v>3.599999999999999</v>
      </c>
    </row>
    <row r="40" spans="1:15" ht="17.25" customHeight="1">
      <c r="A40" s="195"/>
      <c r="B40" s="150" t="s">
        <v>5</v>
      </c>
      <c r="C40" s="167">
        <v>0.3</v>
      </c>
      <c r="D40" s="167">
        <v>0.3</v>
      </c>
      <c r="E40" s="167">
        <v>0.3</v>
      </c>
      <c r="F40" s="167">
        <v>0.3</v>
      </c>
      <c r="G40" s="167">
        <v>0.3</v>
      </c>
      <c r="H40" s="167">
        <v>0.3</v>
      </c>
      <c r="I40" s="167">
        <v>0.3</v>
      </c>
      <c r="J40" s="167">
        <v>0.3</v>
      </c>
      <c r="K40" s="167">
        <v>0.3</v>
      </c>
      <c r="L40" s="167">
        <v>0.3</v>
      </c>
      <c r="M40" s="167">
        <v>0.3</v>
      </c>
      <c r="N40" s="167">
        <v>0.3</v>
      </c>
      <c r="O40" s="175">
        <f>+C40+D40+E40+F40+G40+H40+I40+J40+K40+L40+M40+N40</f>
        <v>3.599999999999999</v>
      </c>
    </row>
    <row r="41" spans="1:15" ht="17.25" customHeight="1">
      <c r="A41" s="151" t="s">
        <v>20</v>
      </c>
      <c r="B41" s="151" t="s">
        <v>106</v>
      </c>
      <c r="C41" s="169">
        <f aca="true" t="shared" si="13" ref="C41:N41">+C42</f>
        <v>0.7</v>
      </c>
      <c r="D41" s="169">
        <f t="shared" si="13"/>
        <v>0.6</v>
      </c>
      <c r="E41" s="169">
        <f t="shared" si="13"/>
        <v>0.6</v>
      </c>
      <c r="F41" s="169">
        <f t="shared" si="13"/>
        <v>0.7</v>
      </c>
      <c r="G41" s="169">
        <f t="shared" si="13"/>
        <v>0.7</v>
      </c>
      <c r="H41" s="169">
        <f t="shared" si="13"/>
        <v>0.6</v>
      </c>
      <c r="I41" s="169">
        <f t="shared" si="13"/>
        <v>0.6</v>
      </c>
      <c r="J41" s="169">
        <f t="shared" si="13"/>
        <v>0.6</v>
      </c>
      <c r="K41" s="169">
        <f t="shared" si="13"/>
        <v>0.7</v>
      </c>
      <c r="L41" s="169">
        <f t="shared" si="13"/>
        <v>0.7</v>
      </c>
      <c r="M41" s="169">
        <f t="shared" si="13"/>
        <v>0.6</v>
      </c>
      <c r="N41" s="169">
        <f t="shared" si="13"/>
        <v>0.7</v>
      </c>
      <c r="O41" s="169">
        <f t="shared" si="4"/>
        <v>7.8</v>
      </c>
    </row>
    <row r="42" spans="1:15" ht="17.25" customHeight="1">
      <c r="A42" s="195"/>
      <c r="B42" s="150" t="s">
        <v>5</v>
      </c>
      <c r="C42" s="191">
        <v>0.7</v>
      </c>
      <c r="D42" s="191">
        <v>0.6</v>
      </c>
      <c r="E42" s="191">
        <v>0.6</v>
      </c>
      <c r="F42" s="191">
        <v>0.7</v>
      </c>
      <c r="G42" s="191">
        <v>0.7</v>
      </c>
      <c r="H42" s="191">
        <v>0.6</v>
      </c>
      <c r="I42" s="191">
        <v>0.6</v>
      </c>
      <c r="J42" s="191">
        <v>0.6</v>
      </c>
      <c r="K42" s="191">
        <v>0.7</v>
      </c>
      <c r="L42" s="191">
        <v>0.7</v>
      </c>
      <c r="M42" s="191">
        <v>0.6</v>
      </c>
      <c r="N42" s="191">
        <v>0.7</v>
      </c>
      <c r="O42" s="175">
        <f t="shared" si="4"/>
        <v>7.8</v>
      </c>
    </row>
    <row r="43" spans="1:15" ht="17.25" customHeight="1">
      <c r="A43" s="151" t="s">
        <v>21</v>
      </c>
      <c r="B43" s="151" t="s">
        <v>143</v>
      </c>
      <c r="C43" s="169">
        <f aca="true" t="shared" si="14" ref="C43:N43">SUM(C44:C44)</f>
        <v>0.8</v>
      </c>
      <c r="D43" s="169">
        <f t="shared" si="14"/>
        <v>0.7</v>
      </c>
      <c r="E43" s="169">
        <f t="shared" si="14"/>
        <v>0.7</v>
      </c>
      <c r="F43" s="169">
        <f t="shared" si="14"/>
        <v>0.8</v>
      </c>
      <c r="G43" s="169">
        <f t="shared" si="14"/>
        <v>0.6</v>
      </c>
      <c r="H43" s="169">
        <f t="shared" si="14"/>
        <v>0.6</v>
      </c>
      <c r="I43" s="169">
        <f t="shared" si="14"/>
        <v>0.7</v>
      </c>
      <c r="J43" s="169">
        <f t="shared" si="14"/>
        <v>0.6</v>
      </c>
      <c r="K43" s="169">
        <f t="shared" si="14"/>
        <v>0.7</v>
      </c>
      <c r="L43" s="169">
        <f t="shared" si="14"/>
        <v>0.7</v>
      </c>
      <c r="M43" s="169">
        <f t="shared" si="14"/>
        <v>0.6</v>
      </c>
      <c r="N43" s="169">
        <f t="shared" si="14"/>
        <v>0.7</v>
      </c>
      <c r="O43" s="169">
        <f t="shared" si="4"/>
        <v>8.2</v>
      </c>
    </row>
    <row r="44" spans="1:15" ht="17.25" customHeight="1">
      <c r="A44" s="195"/>
      <c r="B44" s="150" t="s">
        <v>5</v>
      </c>
      <c r="C44" s="191">
        <v>0.8</v>
      </c>
      <c r="D44" s="191">
        <v>0.7</v>
      </c>
      <c r="E44" s="191">
        <v>0.7</v>
      </c>
      <c r="F44" s="191">
        <v>0.8</v>
      </c>
      <c r="G44" s="191">
        <v>0.6</v>
      </c>
      <c r="H44" s="191">
        <v>0.6</v>
      </c>
      <c r="I44" s="191">
        <v>0.7</v>
      </c>
      <c r="J44" s="191">
        <v>0.6</v>
      </c>
      <c r="K44" s="191">
        <v>0.7</v>
      </c>
      <c r="L44" s="191">
        <v>0.7</v>
      </c>
      <c r="M44" s="191">
        <v>0.6</v>
      </c>
      <c r="N44" s="191">
        <v>0.7</v>
      </c>
      <c r="O44" s="175">
        <v>0.8</v>
      </c>
    </row>
    <row r="45" spans="1:15" ht="17.25" customHeight="1">
      <c r="A45" s="151" t="s">
        <v>105</v>
      </c>
      <c r="B45" s="151" t="s">
        <v>147</v>
      </c>
      <c r="C45" s="169">
        <f aca="true" t="shared" si="15" ref="C45:N45">+C46</f>
        <v>1.5</v>
      </c>
      <c r="D45" s="169">
        <f t="shared" si="15"/>
        <v>1.5</v>
      </c>
      <c r="E45" s="169">
        <f t="shared" si="15"/>
        <v>1.5</v>
      </c>
      <c r="F45" s="169">
        <f t="shared" si="15"/>
        <v>1.5</v>
      </c>
      <c r="G45" s="169">
        <f t="shared" si="15"/>
        <v>1.5</v>
      </c>
      <c r="H45" s="169">
        <f t="shared" si="15"/>
        <v>1.5</v>
      </c>
      <c r="I45" s="169">
        <f t="shared" si="15"/>
        <v>1.5</v>
      </c>
      <c r="J45" s="169">
        <f t="shared" si="15"/>
        <v>1.5</v>
      </c>
      <c r="K45" s="169">
        <f t="shared" si="15"/>
        <v>0</v>
      </c>
      <c r="L45" s="169">
        <f t="shared" si="15"/>
        <v>0</v>
      </c>
      <c r="M45" s="169">
        <f t="shared" si="15"/>
        <v>0</v>
      </c>
      <c r="N45" s="169">
        <f t="shared" si="15"/>
        <v>0</v>
      </c>
      <c r="O45" s="169">
        <f>+C45+D45+E45+F45+G45+H45+I45+J45+K45+L45+M45+N45</f>
        <v>12</v>
      </c>
    </row>
    <row r="46" spans="1:15" ht="17.25" customHeight="1">
      <c r="A46" s="195"/>
      <c r="B46" s="150" t="s">
        <v>22</v>
      </c>
      <c r="C46" s="176">
        <v>1.5</v>
      </c>
      <c r="D46" s="176">
        <v>1.5</v>
      </c>
      <c r="E46" s="176">
        <v>1.5</v>
      </c>
      <c r="F46" s="176">
        <v>1.5</v>
      </c>
      <c r="G46" s="176">
        <v>1.5</v>
      </c>
      <c r="H46" s="176">
        <v>1.5</v>
      </c>
      <c r="I46" s="176">
        <v>1.5</v>
      </c>
      <c r="J46" s="176">
        <v>1.5</v>
      </c>
      <c r="K46" s="176"/>
      <c r="L46" s="176"/>
      <c r="M46" s="176"/>
      <c r="N46" s="176"/>
      <c r="O46" s="170">
        <f>+C46+D46+E46+F46+G46+H46+I46+J46+K46+L46+M46+N46</f>
        <v>12</v>
      </c>
    </row>
    <row r="47" spans="1:39" s="224" customFormat="1" ht="39" customHeight="1">
      <c r="A47" s="153" t="s">
        <v>6</v>
      </c>
      <c r="B47" s="153" t="s">
        <v>190</v>
      </c>
      <c r="C47" s="105">
        <f>SUM(C48:C51)</f>
        <v>14</v>
      </c>
      <c r="D47" s="105">
        <f aca="true" t="shared" si="16" ref="D47:N47">SUM(D48:D51)</f>
        <v>15</v>
      </c>
      <c r="E47" s="105">
        <f t="shared" si="16"/>
        <v>15</v>
      </c>
      <c r="F47" s="105">
        <f t="shared" si="16"/>
        <v>17</v>
      </c>
      <c r="G47" s="105">
        <f t="shared" si="16"/>
        <v>17</v>
      </c>
      <c r="H47" s="105">
        <f t="shared" si="16"/>
        <v>17</v>
      </c>
      <c r="I47" s="105">
        <f t="shared" si="16"/>
        <v>17</v>
      </c>
      <c r="J47" s="105">
        <f t="shared" si="16"/>
        <v>17</v>
      </c>
      <c r="K47" s="105">
        <f t="shared" si="16"/>
        <v>17</v>
      </c>
      <c r="L47" s="105">
        <f t="shared" si="16"/>
        <v>14</v>
      </c>
      <c r="M47" s="105">
        <f t="shared" si="16"/>
        <v>14</v>
      </c>
      <c r="N47" s="105">
        <f t="shared" si="16"/>
        <v>13</v>
      </c>
      <c r="O47" s="105">
        <f aca="true" t="shared" si="17" ref="O47:O52">SUM(C47:N47)</f>
        <v>187</v>
      </c>
      <c r="P47" s="223"/>
      <c r="Q47" s="223"/>
      <c r="R47" s="223"/>
      <c r="S47" s="223"/>
      <c r="T47" s="223"/>
      <c r="U47" s="223"/>
      <c r="V47" s="223"/>
      <c r="W47" s="223"/>
      <c r="X47" s="223"/>
      <c r="Y47" s="223"/>
      <c r="Z47" s="223"/>
      <c r="AA47" s="223"/>
      <c r="AB47" s="223"/>
      <c r="AC47" s="223"/>
      <c r="AD47" s="223"/>
      <c r="AE47" s="223"/>
      <c r="AF47" s="223"/>
      <c r="AG47" s="223"/>
      <c r="AH47" s="223"/>
      <c r="AI47" s="223"/>
      <c r="AJ47" s="223"/>
      <c r="AK47" s="223"/>
      <c r="AL47" s="223"/>
      <c r="AM47" s="223"/>
    </row>
    <row r="48" spans="1:39" s="226" customFormat="1" ht="17.25" customHeight="1">
      <c r="A48" s="196"/>
      <c r="B48" s="197" t="s">
        <v>47</v>
      </c>
      <c r="C48" s="171">
        <v>2</v>
      </c>
      <c r="D48" s="171">
        <v>2</v>
      </c>
      <c r="E48" s="171">
        <v>2</v>
      </c>
      <c r="F48" s="171">
        <v>2</v>
      </c>
      <c r="G48" s="171">
        <v>2</v>
      </c>
      <c r="H48" s="171">
        <v>2</v>
      </c>
      <c r="I48" s="171">
        <v>2</v>
      </c>
      <c r="J48" s="171">
        <v>2</v>
      </c>
      <c r="K48" s="171">
        <v>2</v>
      </c>
      <c r="L48" s="171">
        <v>2</v>
      </c>
      <c r="M48" s="171">
        <v>2</v>
      </c>
      <c r="N48" s="171">
        <v>2</v>
      </c>
      <c r="O48" s="166">
        <f t="shared" si="17"/>
        <v>24</v>
      </c>
      <c r="P48" s="225"/>
      <c r="Q48" s="225"/>
      <c r="R48" s="225"/>
      <c r="S48" s="225"/>
      <c r="T48" s="225"/>
      <c r="U48" s="225"/>
      <c r="V48" s="225"/>
      <c r="W48" s="225"/>
      <c r="X48" s="225"/>
      <c r="Y48" s="225"/>
      <c r="Z48" s="225"/>
      <c r="AA48" s="225"/>
      <c r="AB48" s="225"/>
      <c r="AC48" s="225"/>
      <c r="AD48" s="225"/>
      <c r="AE48" s="225"/>
      <c r="AF48" s="225"/>
      <c r="AG48" s="225"/>
      <c r="AH48" s="225"/>
      <c r="AI48" s="225"/>
      <c r="AJ48" s="225"/>
      <c r="AK48" s="225"/>
      <c r="AL48" s="225"/>
      <c r="AM48" s="225"/>
    </row>
    <row r="49" spans="1:39" s="228" customFormat="1" ht="17.25" customHeight="1">
      <c r="A49" s="152"/>
      <c r="B49" s="197" t="s">
        <v>124</v>
      </c>
      <c r="C49" s="171">
        <v>3</v>
      </c>
      <c r="D49" s="171">
        <v>3</v>
      </c>
      <c r="E49" s="171">
        <v>3</v>
      </c>
      <c r="F49" s="171">
        <v>4</v>
      </c>
      <c r="G49" s="171">
        <v>4</v>
      </c>
      <c r="H49" s="171">
        <v>4</v>
      </c>
      <c r="I49" s="171">
        <v>4</v>
      </c>
      <c r="J49" s="171">
        <v>4</v>
      </c>
      <c r="K49" s="171">
        <v>4</v>
      </c>
      <c r="L49" s="171">
        <v>3</v>
      </c>
      <c r="M49" s="171">
        <v>3</v>
      </c>
      <c r="N49" s="171">
        <v>3</v>
      </c>
      <c r="O49" s="166">
        <f t="shared" si="17"/>
        <v>42</v>
      </c>
      <c r="P49" s="227"/>
      <c r="Q49" s="227"/>
      <c r="R49" s="227"/>
      <c r="S49" s="227"/>
      <c r="T49" s="227"/>
      <c r="U49" s="227"/>
      <c r="V49" s="227"/>
      <c r="W49" s="227"/>
      <c r="X49" s="227"/>
      <c r="Y49" s="227"/>
      <c r="Z49" s="227"/>
      <c r="AA49" s="227"/>
      <c r="AB49" s="227"/>
      <c r="AC49" s="227"/>
      <c r="AD49" s="227"/>
      <c r="AE49" s="227"/>
      <c r="AF49" s="227"/>
      <c r="AG49" s="227"/>
      <c r="AH49" s="227"/>
      <c r="AI49" s="227"/>
      <c r="AJ49" s="227"/>
      <c r="AK49" s="227"/>
      <c r="AL49" s="227"/>
      <c r="AM49" s="227"/>
    </row>
    <row r="50" spans="1:15" s="229" customFormat="1" ht="17.25" customHeight="1">
      <c r="A50" s="198"/>
      <c r="B50" s="198" t="s">
        <v>137</v>
      </c>
      <c r="C50" s="198">
        <v>6</v>
      </c>
      <c r="D50" s="198">
        <v>7</v>
      </c>
      <c r="E50" s="198">
        <v>7</v>
      </c>
      <c r="F50" s="198">
        <v>7</v>
      </c>
      <c r="G50" s="198">
        <v>7</v>
      </c>
      <c r="H50" s="198">
        <v>7</v>
      </c>
      <c r="I50" s="198">
        <v>7</v>
      </c>
      <c r="J50" s="198">
        <v>7</v>
      </c>
      <c r="K50" s="198">
        <v>7</v>
      </c>
      <c r="L50" s="198">
        <v>6</v>
      </c>
      <c r="M50" s="198">
        <v>6</v>
      </c>
      <c r="N50" s="198">
        <v>5</v>
      </c>
      <c r="O50" s="199">
        <f t="shared" si="17"/>
        <v>79</v>
      </c>
    </row>
    <row r="51" spans="1:15" s="230" customFormat="1" ht="17.25" customHeight="1">
      <c r="A51" s="176"/>
      <c r="B51" s="176" t="s">
        <v>129</v>
      </c>
      <c r="C51" s="171">
        <v>3</v>
      </c>
      <c r="D51" s="171">
        <v>3</v>
      </c>
      <c r="E51" s="171">
        <v>3</v>
      </c>
      <c r="F51" s="171">
        <v>4</v>
      </c>
      <c r="G51" s="171">
        <v>4</v>
      </c>
      <c r="H51" s="171">
        <v>4</v>
      </c>
      <c r="I51" s="171">
        <v>4</v>
      </c>
      <c r="J51" s="171">
        <v>4</v>
      </c>
      <c r="K51" s="171">
        <v>4</v>
      </c>
      <c r="L51" s="171">
        <v>3</v>
      </c>
      <c r="M51" s="171">
        <v>3</v>
      </c>
      <c r="N51" s="171">
        <v>3</v>
      </c>
      <c r="O51" s="200">
        <f t="shared" si="17"/>
        <v>42</v>
      </c>
    </row>
    <row r="52" spans="1:15" s="224" customFormat="1" ht="17.25" customHeight="1">
      <c r="A52" s="153">
        <v>3</v>
      </c>
      <c r="B52" s="153" t="s">
        <v>26</v>
      </c>
      <c r="C52" s="105">
        <f>SUM(C53:C83)</f>
        <v>108</v>
      </c>
      <c r="D52" s="105">
        <f aca="true" t="shared" si="18" ref="D52:N52">SUM(D53:D83)</f>
        <v>61</v>
      </c>
      <c r="E52" s="105">
        <f t="shared" si="18"/>
        <v>64</v>
      </c>
      <c r="F52" s="105">
        <f t="shared" si="18"/>
        <v>64</v>
      </c>
      <c r="G52" s="105">
        <f t="shared" si="18"/>
        <v>77</v>
      </c>
      <c r="H52" s="105">
        <f t="shared" si="18"/>
        <v>77</v>
      </c>
      <c r="I52" s="105">
        <f t="shared" si="18"/>
        <v>66.5</v>
      </c>
      <c r="J52" s="105">
        <f t="shared" si="18"/>
        <v>79</v>
      </c>
      <c r="K52" s="105">
        <f t="shared" si="18"/>
        <v>77</v>
      </c>
      <c r="L52" s="105">
        <f t="shared" si="18"/>
        <v>64.5</v>
      </c>
      <c r="M52" s="105">
        <f t="shared" si="18"/>
        <v>64.5</v>
      </c>
      <c r="N52" s="105">
        <f t="shared" si="18"/>
        <v>76</v>
      </c>
      <c r="O52" s="105">
        <f t="shared" si="17"/>
        <v>878.5</v>
      </c>
    </row>
    <row r="53" spans="1:16" ht="17.25" customHeight="1">
      <c r="A53" s="150"/>
      <c r="B53" s="154" t="s">
        <v>55</v>
      </c>
      <c r="C53" s="167">
        <v>3</v>
      </c>
      <c r="D53" s="167">
        <v>3</v>
      </c>
      <c r="E53" s="167">
        <v>3</v>
      </c>
      <c r="F53" s="167">
        <v>3</v>
      </c>
      <c r="G53" s="167">
        <v>3</v>
      </c>
      <c r="H53" s="167">
        <v>3</v>
      </c>
      <c r="I53" s="167">
        <v>3</v>
      </c>
      <c r="J53" s="167">
        <v>3</v>
      </c>
      <c r="K53" s="167">
        <v>3</v>
      </c>
      <c r="L53" s="167">
        <v>3</v>
      </c>
      <c r="M53" s="167">
        <v>3</v>
      </c>
      <c r="N53" s="167">
        <v>3</v>
      </c>
      <c r="O53" s="175">
        <f aca="true" t="shared" si="19" ref="O53:O83">SUM(C53:N53)</f>
        <v>36</v>
      </c>
      <c r="P53" s="231"/>
    </row>
    <row r="54" spans="1:16" ht="17.25" customHeight="1">
      <c r="A54" s="150"/>
      <c r="B54" s="154" t="s">
        <v>27</v>
      </c>
      <c r="C54" s="167">
        <v>3</v>
      </c>
      <c r="D54" s="167">
        <v>3</v>
      </c>
      <c r="E54" s="167">
        <v>3</v>
      </c>
      <c r="F54" s="167">
        <v>3</v>
      </c>
      <c r="G54" s="167">
        <v>3</v>
      </c>
      <c r="H54" s="167">
        <v>3</v>
      </c>
      <c r="I54" s="167">
        <v>3</v>
      </c>
      <c r="J54" s="167">
        <v>3</v>
      </c>
      <c r="K54" s="167">
        <v>3</v>
      </c>
      <c r="L54" s="167">
        <v>3</v>
      </c>
      <c r="M54" s="167">
        <v>3</v>
      </c>
      <c r="N54" s="167">
        <v>3</v>
      </c>
      <c r="O54" s="175">
        <f t="shared" si="19"/>
        <v>36</v>
      </c>
      <c r="P54" s="231"/>
    </row>
    <row r="55" spans="1:16" ht="17.25" customHeight="1">
      <c r="A55" s="150"/>
      <c r="B55" s="154" t="s">
        <v>28</v>
      </c>
      <c r="C55" s="168">
        <v>2</v>
      </c>
      <c r="D55" s="168">
        <v>2</v>
      </c>
      <c r="E55" s="168">
        <v>2</v>
      </c>
      <c r="F55" s="168">
        <v>2</v>
      </c>
      <c r="G55" s="168">
        <v>2</v>
      </c>
      <c r="H55" s="168">
        <v>2</v>
      </c>
      <c r="I55" s="168">
        <v>3</v>
      </c>
      <c r="J55" s="168">
        <v>3</v>
      </c>
      <c r="K55" s="168">
        <v>2</v>
      </c>
      <c r="L55" s="168">
        <v>2</v>
      </c>
      <c r="M55" s="168">
        <v>2</v>
      </c>
      <c r="N55" s="168">
        <v>2</v>
      </c>
      <c r="O55" s="170">
        <f t="shared" si="19"/>
        <v>26</v>
      </c>
      <c r="P55" s="231"/>
    </row>
    <row r="56" spans="1:16" ht="17.25" customHeight="1">
      <c r="A56" s="150"/>
      <c r="B56" s="154" t="s">
        <v>29</v>
      </c>
      <c r="C56" s="168">
        <v>2</v>
      </c>
      <c r="D56" s="168">
        <v>2</v>
      </c>
      <c r="E56" s="168">
        <v>2</v>
      </c>
      <c r="F56" s="168">
        <v>2</v>
      </c>
      <c r="G56" s="168">
        <v>2</v>
      </c>
      <c r="H56" s="168">
        <v>2</v>
      </c>
      <c r="I56" s="168">
        <v>3</v>
      </c>
      <c r="J56" s="168">
        <v>3</v>
      </c>
      <c r="K56" s="168">
        <v>2</v>
      </c>
      <c r="L56" s="168">
        <v>2</v>
      </c>
      <c r="M56" s="168">
        <v>2</v>
      </c>
      <c r="N56" s="168">
        <v>2</v>
      </c>
      <c r="O56" s="175">
        <f t="shared" si="19"/>
        <v>26</v>
      </c>
      <c r="P56" s="231"/>
    </row>
    <row r="57" spans="1:16" ht="17.25" customHeight="1">
      <c r="A57" s="150"/>
      <c r="B57" s="154" t="s">
        <v>74</v>
      </c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75">
        <f t="shared" si="19"/>
        <v>0</v>
      </c>
      <c r="P57" s="231"/>
    </row>
    <row r="58" spans="1:16" ht="17.25" customHeight="1">
      <c r="A58" s="150"/>
      <c r="B58" s="154" t="s">
        <v>67</v>
      </c>
      <c r="C58" s="168">
        <v>2</v>
      </c>
      <c r="D58" s="168">
        <v>1</v>
      </c>
      <c r="E58" s="168">
        <v>1</v>
      </c>
      <c r="F58" s="168">
        <v>1</v>
      </c>
      <c r="G58" s="168">
        <v>2</v>
      </c>
      <c r="H58" s="168">
        <v>2</v>
      </c>
      <c r="I58" s="168">
        <v>1</v>
      </c>
      <c r="J58" s="168">
        <v>2</v>
      </c>
      <c r="K58" s="168">
        <v>2</v>
      </c>
      <c r="L58" s="168">
        <v>1</v>
      </c>
      <c r="M58" s="168">
        <v>1</v>
      </c>
      <c r="N58" s="168">
        <v>2</v>
      </c>
      <c r="O58" s="175">
        <f t="shared" si="19"/>
        <v>18</v>
      </c>
      <c r="P58" s="231"/>
    </row>
    <row r="59" spans="1:16" ht="17.25" customHeight="1">
      <c r="A59" s="150"/>
      <c r="B59" s="154" t="s">
        <v>73</v>
      </c>
      <c r="C59" s="176">
        <v>2.5</v>
      </c>
      <c r="D59" s="176">
        <v>1</v>
      </c>
      <c r="E59" s="176">
        <v>2.5</v>
      </c>
      <c r="F59" s="176">
        <v>2.5</v>
      </c>
      <c r="G59" s="176">
        <v>2.5</v>
      </c>
      <c r="H59" s="176">
        <v>2.5</v>
      </c>
      <c r="I59" s="176">
        <v>2.5</v>
      </c>
      <c r="J59" s="176">
        <v>2.5</v>
      </c>
      <c r="K59" s="176">
        <v>2.5</v>
      </c>
      <c r="L59" s="176">
        <v>2.5</v>
      </c>
      <c r="M59" s="176">
        <v>2.5</v>
      </c>
      <c r="N59" s="176">
        <v>2.5</v>
      </c>
      <c r="O59" s="175">
        <f t="shared" si="19"/>
        <v>28.5</v>
      </c>
      <c r="P59" s="231"/>
    </row>
    <row r="60" spans="1:16" ht="17.25" customHeight="1">
      <c r="A60" s="150"/>
      <c r="B60" s="154" t="s">
        <v>56</v>
      </c>
      <c r="C60" s="176">
        <v>2.5</v>
      </c>
      <c r="D60" s="176">
        <v>1</v>
      </c>
      <c r="E60" s="176">
        <v>2.5</v>
      </c>
      <c r="F60" s="176">
        <v>2.5</v>
      </c>
      <c r="G60" s="176">
        <v>2.5</v>
      </c>
      <c r="H60" s="176">
        <v>2.5</v>
      </c>
      <c r="I60" s="176">
        <v>2.5</v>
      </c>
      <c r="J60" s="176">
        <v>2.5</v>
      </c>
      <c r="K60" s="176">
        <v>2.5</v>
      </c>
      <c r="L60" s="176">
        <v>2.5</v>
      </c>
      <c r="M60" s="176">
        <v>2.5</v>
      </c>
      <c r="N60" s="176">
        <v>2.5</v>
      </c>
      <c r="O60" s="175">
        <f t="shared" si="19"/>
        <v>28.5</v>
      </c>
      <c r="P60" s="231"/>
    </row>
    <row r="61" spans="1:16" ht="17.25" customHeight="1">
      <c r="A61" s="150"/>
      <c r="B61" s="154" t="s">
        <v>70</v>
      </c>
      <c r="C61" s="168">
        <v>2</v>
      </c>
      <c r="D61" s="168">
        <v>1</v>
      </c>
      <c r="E61" s="168">
        <v>1</v>
      </c>
      <c r="F61" s="168">
        <v>1</v>
      </c>
      <c r="G61" s="168">
        <v>2</v>
      </c>
      <c r="H61" s="168">
        <v>2</v>
      </c>
      <c r="I61" s="168">
        <v>1</v>
      </c>
      <c r="J61" s="168">
        <v>2</v>
      </c>
      <c r="K61" s="168">
        <v>2</v>
      </c>
      <c r="L61" s="168">
        <v>1</v>
      </c>
      <c r="M61" s="168">
        <v>1</v>
      </c>
      <c r="N61" s="168">
        <v>2</v>
      </c>
      <c r="O61" s="175">
        <f t="shared" si="19"/>
        <v>18</v>
      </c>
      <c r="P61" s="231"/>
    </row>
    <row r="62" spans="1:16" ht="17.25" customHeight="1">
      <c r="A62" s="150"/>
      <c r="B62" s="154" t="s">
        <v>69</v>
      </c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5">
        <f t="shared" si="19"/>
        <v>0</v>
      </c>
      <c r="P62" s="231"/>
    </row>
    <row r="63" spans="1:28" s="226" customFormat="1" ht="17.25" customHeight="1">
      <c r="A63" s="152"/>
      <c r="B63" s="156" t="s">
        <v>121</v>
      </c>
      <c r="C63" s="171">
        <v>12.5</v>
      </c>
      <c r="D63" s="171">
        <v>12.5</v>
      </c>
      <c r="E63" s="171">
        <v>12.5</v>
      </c>
      <c r="F63" s="171">
        <v>12.5</v>
      </c>
      <c r="G63" s="171">
        <v>12.5</v>
      </c>
      <c r="H63" s="171">
        <v>12.5</v>
      </c>
      <c r="I63" s="171">
        <v>12.5</v>
      </c>
      <c r="J63" s="171">
        <v>12.5</v>
      </c>
      <c r="K63" s="171">
        <v>12.5</v>
      </c>
      <c r="L63" s="171">
        <v>12.5</v>
      </c>
      <c r="M63" s="171">
        <v>12.5</v>
      </c>
      <c r="N63" s="171">
        <v>11</v>
      </c>
      <c r="O63" s="166">
        <f>SUM(C63:N63)</f>
        <v>148.5</v>
      </c>
      <c r="Q63" s="225"/>
      <c r="R63" s="225"/>
      <c r="S63" s="225"/>
      <c r="T63" s="225"/>
      <c r="U63" s="225"/>
      <c r="V63" s="225"/>
      <c r="W63" s="225"/>
      <c r="X63" s="225"/>
      <c r="Y63" s="225"/>
      <c r="Z63" s="225"/>
      <c r="AA63" s="225"/>
      <c r="AB63" s="225"/>
    </row>
    <row r="64" spans="1:28" s="226" customFormat="1" ht="17.25" customHeight="1">
      <c r="A64" s="152"/>
      <c r="B64" s="156" t="s">
        <v>122</v>
      </c>
      <c r="C64" s="176">
        <v>2.5</v>
      </c>
      <c r="D64" s="176">
        <v>2</v>
      </c>
      <c r="E64" s="176">
        <v>2</v>
      </c>
      <c r="F64" s="176">
        <v>2</v>
      </c>
      <c r="G64" s="176">
        <v>2.5</v>
      </c>
      <c r="H64" s="176">
        <v>2.5</v>
      </c>
      <c r="I64" s="176">
        <v>2</v>
      </c>
      <c r="J64" s="176">
        <v>2.5</v>
      </c>
      <c r="K64" s="176">
        <v>2.5</v>
      </c>
      <c r="L64" s="176">
        <v>2</v>
      </c>
      <c r="M64" s="176">
        <v>2</v>
      </c>
      <c r="N64" s="176">
        <v>2.5</v>
      </c>
      <c r="O64" s="166">
        <f>SUM(C64:N64)</f>
        <v>27</v>
      </c>
      <c r="Q64" s="225"/>
      <c r="R64" s="225"/>
      <c r="S64" s="225"/>
      <c r="T64" s="225"/>
      <c r="U64" s="225"/>
      <c r="V64" s="225"/>
      <c r="W64" s="225"/>
      <c r="X64" s="225"/>
      <c r="Y64" s="225"/>
      <c r="Z64" s="225"/>
      <c r="AA64" s="225"/>
      <c r="AB64" s="225"/>
    </row>
    <row r="65" spans="1:15" ht="17.25" customHeight="1">
      <c r="A65" s="201"/>
      <c r="B65" s="154" t="s">
        <v>107</v>
      </c>
      <c r="C65" s="176">
        <v>2.5</v>
      </c>
      <c r="D65" s="176">
        <v>2</v>
      </c>
      <c r="E65" s="176">
        <v>2</v>
      </c>
      <c r="F65" s="176">
        <v>2</v>
      </c>
      <c r="G65" s="176">
        <v>2.5</v>
      </c>
      <c r="H65" s="176">
        <v>2.5</v>
      </c>
      <c r="I65" s="176">
        <v>2</v>
      </c>
      <c r="J65" s="176">
        <v>2.5</v>
      </c>
      <c r="K65" s="176">
        <v>2.5</v>
      </c>
      <c r="L65" s="176">
        <v>2</v>
      </c>
      <c r="M65" s="176">
        <v>2</v>
      </c>
      <c r="N65" s="176">
        <v>2.5</v>
      </c>
      <c r="O65" s="202">
        <f>SUM(C65:N65)</f>
        <v>27</v>
      </c>
    </row>
    <row r="66" spans="1:16" ht="17.25" customHeight="1">
      <c r="A66" s="150"/>
      <c r="B66" s="154" t="s">
        <v>64</v>
      </c>
      <c r="C66" s="176">
        <v>2.5</v>
      </c>
      <c r="D66" s="176">
        <v>2</v>
      </c>
      <c r="E66" s="176">
        <v>2</v>
      </c>
      <c r="F66" s="176">
        <v>2</v>
      </c>
      <c r="G66" s="176">
        <v>2.5</v>
      </c>
      <c r="H66" s="176">
        <v>2.5</v>
      </c>
      <c r="I66" s="176">
        <v>2</v>
      </c>
      <c r="J66" s="176">
        <v>2.5</v>
      </c>
      <c r="K66" s="176">
        <v>2.5</v>
      </c>
      <c r="L66" s="176">
        <v>2</v>
      </c>
      <c r="M66" s="176">
        <v>2</v>
      </c>
      <c r="N66" s="176">
        <v>2.5</v>
      </c>
      <c r="O66" s="175">
        <f t="shared" si="19"/>
        <v>27</v>
      </c>
      <c r="P66" s="231"/>
    </row>
    <row r="67" spans="1:16" ht="17.25" customHeight="1">
      <c r="A67" s="150"/>
      <c r="B67" s="154" t="s">
        <v>66</v>
      </c>
      <c r="C67" s="176">
        <v>2.5</v>
      </c>
      <c r="D67" s="176">
        <v>2</v>
      </c>
      <c r="E67" s="176">
        <v>2</v>
      </c>
      <c r="F67" s="176">
        <v>2</v>
      </c>
      <c r="G67" s="176">
        <v>2.5</v>
      </c>
      <c r="H67" s="176">
        <v>2.5</v>
      </c>
      <c r="I67" s="176">
        <v>2</v>
      </c>
      <c r="J67" s="176">
        <v>2.5</v>
      </c>
      <c r="K67" s="176">
        <v>2.5</v>
      </c>
      <c r="L67" s="176">
        <v>2</v>
      </c>
      <c r="M67" s="176">
        <v>2</v>
      </c>
      <c r="N67" s="176">
        <v>2.5</v>
      </c>
      <c r="O67" s="175">
        <f t="shared" si="19"/>
        <v>27</v>
      </c>
      <c r="P67" s="231"/>
    </row>
    <row r="68" spans="1:16" ht="17.25" customHeight="1">
      <c r="A68" s="150"/>
      <c r="B68" s="154" t="s">
        <v>12</v>
      </c>
      <c r="C68" s="176">
        <v>2.5</v>
      </c>
      <c r="D68" s="176">
        <v>2</v>
      </c>
      <c r="E68" s="176">
        <v>2</v>
      </c>
      <c r="F68" s="176">
        <v>2</v>
      </c>
      <c r="G68" s="176">
        <v>2.5</v>
      </c>
      <c r="H68" s="176">
        <v>2.5</v>
      </c>
      <c r="I68" s="176">
        <v>2.5</v>
      </c>
      <c r="J68" s="176">
        <v>2.5</v>
      </c>
      <c r="K68" s="176">
        <v>2.5</v>
      </c>
      <c r="L68" s="176">
        <v>2</v>
      </c>
      <c r="M68" s="176">
        <v>2</v>
      </c>
      <c r="N68" s="176">
        <v>2.5</v>
      </c>
      <c r="O68" s="175">
        <f t="shared" si="19"/>
        <v>27.5</v>
      </c>
      <c r="P68" s="231"/>
    </row>
    <row r="69" spans="1:16" ht="17.25" customHeight="1">
      <c r="A69" s="150"/>
      <c r="B69" s="154" t="s">
        <v>62</v>
      </c>
      <c r="C69" s="176">
        <v>3</v>
      </c>
      <c r="D69" s="176">
        <v>2</v>
      </c>
      <c r="E69" s="176">
        <v>2</v>
      </c>
      <c r="F69" s="176">
        <v>2</v>
      </c>
      <c r="G69" s="176">
        <v>2.5</v>
      </c>
      <c r="H69" s="176">
        <v>2.5</v>
      </c>
      <c r="I69" s="176">
        <v>2</v>
      </c>
      <c r="J69" s="176">
        <v>2.5</v>
      </c>
      <c r="K69" s="176">
        <v>2.5</v>
      </c>
      <c r="L69" s="176">
        <v>2</v>
      </c>
      <c r="M69" s="176">
        <v>2</v>
      </c>
      <c r="N69" s="176">
        <v>2.5</v>
      </c>
      <c r="O69" s="175">
        <f t="shared" si="19"/>
        <v>27.5</v>
      </c>
      <c r="P69" s="231"/>
    </row>
    <row r="70" spans="1:16" ht="17.25" customHeight="1">
      <c r="A70" s="150"/>
      <c r="B70" s="154" t="s">
        <v>65</v>
      </c>
      <c r="C70" s="168">
        <v>4</v>
      </c>
      <c r="D70" s="168">
        <v>1</v>
      </c>
      <c r="E70" s="168">
        <v>1</v>
      </c>
      <c r="F70" s="168">
        <v>1</v>
      </c>
      <c r="G70" s="168">
        <v>2</v>
      </c>
      <c r="H70" s="168">
        <v>2</v>
      </c>
      <c r="I70" s="168">
        <v>1</v>
      </c>
      <c r="J70" s="168">
        <v>2</v>
      </c>
      <c r="K70" s="168">
        <v>2</v>
      </c>
      <c r="L70" s="168">
        <v>1</v>
      </c>
      <c r="M70" s="168">
        <v>1</v>
      </c>
      <c r="N70" s="168">
        <v>2</v>
      </c>
      <c r="O70" s="175">
        <f t="shared" si="19"/>
        <v>20</v>
      </c>
      <c r="P70" s="231"/>
    </row>
    <row r="71" spans="1:16" ht="17.25" customHeight="1">
      <c r="A71" s="150"/>
      <c r="B71" s="154" t="s">
        <v>71</v>
      </c>
      <c r="C71" s="176">
        <v>5</v>
      </c>
      <c r="D71" s="176">
        <v>2</v>
      </c>
      <c r="E71" s="176">
        <v>2</v>
      </c>
      <c r="F71" s="176">
        <v>2</v>
      </c>
      <c r="G71" s="176">
        <v>2.5</v>
      </c>
      <c r="H71" s="176">
        <v>2.5</v>
      </c>
      <c r="I71" s="176">
        <v>2</v>
      </c>
      <c r="J71" s="176">
        <v>2.5</v>
      </c>
      <c r="K71" s="176">
        <v>2.5</v>
      </c>
      <c r="L71" s="176">
        <v>2</v>
      </c>
      <c r="M71" s="176">
        <v>2</v>
      </c>
      <c r="N71" s="176">
        <v>2.5</v>
      </c>
      <c r="O71" s="175">
        <f t="shared" si="19"/>
        <v>29.5</v>
      </c>
      <c r="P71" s="231"/>
    </row>
    <row r="72" spans="1:16" ht="17.25" customHeight="1">
      <c r="A72" s="150"/>
      <c r="B72" s="154" t="s">
        <v>15</v>
      </c>
      <c r="C72" s="176">
        <v>5</v>
      </c>
      <c r="D72" s="176">
        <v>2</v>
      </c>
      <c r="E72" s="176">
        <v>2</v>
      </c>
      <c r="F72" s="176">
        <v>2</v>
      </c>
      <c r="G72" s="176">
        <v>2.5</v>
      </c>
      <c r="H72" s="176">
        <v>2.5</v>
      </c>
      <c r="I72" s="176">
        <v>2</v>
      </c>
      <c r="J72" s="176">
        <v>2.5</v>
      </c>
      <c r="K72" s="176">
        <v>2.5</v>
      </c>
      <c r="L72" s="176">
        <v>2</v>
      </c>
      <c r="M72" s="176">
        <v>2</v>
      </c>
      <c r="N72" s="176">
        <v>2.5</v>
      </c>
      <c r="O72" s="175">
        <f t="shared" si="19"/>
        <v>29.5</v>
      </c>
      <c r="P72" s="231"/>
    </row>
    <row r="73" spans="1:16" ht="17.25" customHeight="1">
      <c r="A73" s="150"/>
      <c r="B73" s="154" t="s">
        <v>61</v>
      </c>
      <c r="C73" s="176">
        <v>5</v>
      </c>
      <c r="D73" s="176">
        <v>2</v>
      </c>
      <c r="E73" s="176">
        <v>2</v>
      </c>
      <c r="F73" s="176">
        <v>2</v>
      </c>
      <c r="G73" s="176">
        <v>2.5</v>
      </c>
      <c r="H73" s="176">
        <v>2.5</v>
      </c>
      <c r="I73" s="176">
        <v>2</v>
      </c>
      <c r="J73" s="176">
        <v>2.5</v>
      </c>
      <c r="K73" s="176">
        <v>2.5</v>
      </c>
      <c r="L73" s="176">
        <v>2</v>
      </c>
      <c r="M73" s="176">
        <v>2</v>
      </c>
      <c r="N73" s="176">
        <v>2.5</v>
      </c>
      <c r="O73" s="175">
        <f t="shared" si="19"/>
        <v>29.5</v>
      </c>
      <c r="P73" s="231"/>
    </row>
    <row r="74" spans="1:16" ht="17.25" customHeight="1">
      <c r="A74" s="150"/>
      <c r="B74" s="154" t="s">
        <v>68</v>
      </c>
      <c r="C74" s="168">
        <v>4</v>
      </c>
      <c r="D74" s="168">
        <v>1</v>
      </c>
      <c r="E74" s="168">
        <v>1</v>
      </c>
      <c r="F74" s="168">
        <v>1</v>
      </c>
      <c r="G74" s="168">
        <v>2</v>
      </c>
      <c r="H74" s="168">
        <v>2</v>
      </c>
      <c r="I74" s="168">
        <v>1</v>
      </c>
      <c r="J74" s="168">
        <v>2</v>
      </c>
      <c r="K74" s="168">
        <v>2</v>
      </c>
      <c r="L74" s="168">
        <v>1</v>
      </c>
      <c r="M74" s="168">
        <v>1</v>
      </c>
      <c r="N74" s="168">
        <v>2</v>
      </c>
      <c r="O74" s="175">
        <f t="shared" si="19"/>
        <v>20</v>
      </c>
      <c r="P74" s="231"/>
    </row>
    <row r="75" spans="1:16" ht="17.25" customHeight="1">
      <c r="A75" s="150"/>
      <c r="B75" s="154" t="s">
        <v>17</v>
      </c>
      <c r="C75" s="176">
        <v>5</v>
      </c>
      <c r="D75" s="176">
        <v>2</v>
      </c>
      <c r="E75" s="176">
        <v>2</v>
      </c>
      <c r="F75" s="176">
        <v>2</v>
      </c>
      <c r="G75" s="176">
        <v>2.5</v>
      </c>
      <c r="H75" s="176">
        <v>2.5</v>
      </c>
      <c r="I75" s="176">
        <v>2</v>
      </c>
      <c r="J75" s="176">
        <v>2.5</v>
      </c>
      <c r="K75" s="176">
        <v>2.5</v>
      </c>
      <c r="L75" s="176">
        <v>2</v>
      </c>
      <c r="M75" s="176">
        <v>2</v>
      </c>
      <c r="N75" s="176">
        <v>2.5</v>
      </c>
      <c r="O75" s="175">
        <f t="shared" si="19"/>
        <v>29.5</v>
      </c>
      <c r="P75" s="231"/>
    </row>
    <row r="76" spans="1:16" ht="17.25" customHeight="1">
      <c r="A76" s="150"/>
      <c r="B76" s="154" t="s">
        <v>59</v>
      </c>
      <c r="C76" s="168">
        <v>4</v>
      </c>
      <c r="D76" s="168">
        <v>1</v>
      </c>
      <c r="E76" s="168">
        <v>1</v>
      </c>
      <c r="F76" s="168">
        <v>1</v>
      </c>
      <c r="G76" s="168">
        <v>2</v>
      </c>
      <c r="H76" s="168">
        <v>2</v>
      </c>
      <c r="I76" s="168">
        <v>1</v>
      </c>
      <c r="J76" s="168">
        <v>2</v>
      </c>
      <c r="K76" s="168">
        <v>2</v>
      </c>
      <c r="L76" s="168">
        <v>1</v>
      </c>
      <c r="M76" s="168">
        <v>1</v>
      </c>
      <c r="N76" s="168">
        <v>2</v>
      </c>
      <c r="O76" s="175">
        <f t="shared" si="19"/>
        <v>20</v>
      </c>
      <c r="P76" s="231"/>
    </row>
    <row r="77" spans="1:16" ht="17.25" customHeight="1">
      <c r="A77" s="150"/>
      <c r="B77" s="154" t="s">
        <v>57</v>
      </c>
      <c r="C77" s="191">
        <v>5</v>
      </c>
      <c r="D77" s="191">
        <v>2.5</v>
      </c>
      <c r="E77" s="191">
        <v>2.5</v>
      </c>
      <c r="F77" s="191">
        <v>2.5</v>
      </c>
      <c r="G77" s="191">
        <v>2.5</v>
      </c>
      <c r="H77" s="191">
        <v>2.5</v>
      </c>
      <c r="I77" s="191">
        <v>2.5</v>
      </c>
      <c r="J77" s="191">
        <v>2.5</v>
      </c>
      <c r="K77" s="191">
        <v>2.5</v>
      </c>
      <c r="L77" s="191">
        <v>2.5</v>
      </c>
      <c r="M77" s="191">
        <v>2.5</v>
      </c>
      <c r="N77" s="191">
        <v>2.5</v>
      </c>
      <c r="O77" s="175">
        <f t="shared" si="19"/>
        <v>32.5</v>
      </c>
      <c r="P77" s="231"/>
    </row>
    <row r="78" spans="1:16" ht="17.25" customHeight="1">
      <c r="A78" s="150"/>
      <c r="B78" s="154" t="s">
        <v>60</v>
      </c>
      <c r="C78" s="191">
        <v>5</v>
      </c>
      <c r="D78" s="191">
        <v>2</v>
      </c>
      <c r="E78" s="191">
        <v>2</v>
      </c>
      <c r="F78" s="191">
        <v>2</v>
      </c>
      <c r="G78" s="191">
        <v>2.5</v>
      </c>
      <c r="H78" s="191">
        <v>2.5</v>
      </c>
      <c r="I78" s="191">
        <v>2</v>
      </c>
      <c r="J78" s="191">
        <v>2.5</v>
      </c>
      <c r="K78" s="191">
        <v>2.5</v>
      </c>
      <c r="L78" s="191">
        <v>2</v>
      </c>
      <c r="M78" s="191">
        <v>2</v>
      </c>
      <c r="N78" s="191">
        <v>2.5</v>
      </c>
      <c r="O78" s="175">
        <f t="shared" si="19"/>
        <v>29.5</v>
      </c>
      <c r="P78" s="231"/>
    </row>
    <row r="79" spans="1:16" ht="17.25" customHeight="1">
      <c r="A79" s="150"/>
      <c r="B79" s="154" t="s">
        <v>63</v>
      </c>
      <c r="C79" s="167">
        <v>4</v>
      </c>
      <c r="D79" s="167">
        <v>1</v>
      </c>
      <c r="E79" s="167">
        <v>1</v>
      </c>
      <c r="F79" s="167">
        <v>1</v>
      </c>
      <c r="G79" s="167">
        <v>2</v>
      </c>
      <c r="H79" s="167">
        <v>2</v>
      </c>
      <c r="I79" s="167">
        <v>1</v>
      </c>
      <c r="J79" s="167">
        <v>2</v>
      </c>
      <c r="K79" s="167">
        <v>2</v>
      </c>
      <c r="L79" s="167">
        <v>1</v>
      </c>
      <c r="M79" s="167">
        <v>1</v>
      </c>
      <c r="N79" s="167">
        <v>2</v>
      </c>
      <c r="O79" s="175">
        <f t="shared" si="19"/>
        <v>20</v>
      </c>
      <c r="P79" s="231"/>
    </row>
    <row r="80" spans="1:16" ht="17.25" customHeight="1">
      <c r="A80" s="150"/>
      <c r="B80" s="154" t="s">
        <v>23</v>
      </c>
      <c r="C80" s="191">
        <v>5</v>
      </c>
      <c r="D80" s="191">
        <v>2</v>
      </c>
      <c r="E80" s="191">
        <v>2</v>
      </c>
      <c r="F80" s="191">
        <v>2</v>
      </c>
      <c r="G80" s="191">
        <v>2.5</v>
      </c>
      <c r="H80" s="191">
        <v>2.5</v>
      </c>
      <c r="I80" s="191">
        <v>2</v>
      </c>
      <c r="J80" s="191">
        <v>2.5</v>
      </c>
      <c r="K80" s="191">
        <v>2.5</v>
      </c>
      <c r="L80" s="191">
        <v>2</v>
      </c>
      <c r="M80" s="191">
        <v>2</v>
      </c>
      <c r="N80" s="191">
        <v>2.5</v>
      </c>
      <c r="O80" s="175">
        <f t="shared" si="19"/>
        <v>29.5</v>
      </c>
      <c r="P80" s="231"/>
    </row>
    <row r="81" spans="1:16" ht="17.25" customHeight="1">
      <c r="A81" s="150"/>
      <c r="B81" s="154" t="s">
        <v>58</v>
      </c>
      <c r="C81" s="167">
        <v>6</v>
      </c>
      <c r="D81" s="167">
        <v>3</v>
      </c>
      <c r="E81" s="167">
        <v>3</v>
      </c>
      <c r="F81" s="167">
        <v>3</v>
      </c>
      <c r="G81" s="167">
        <v>3</v>
      </c>
      <c r="H81" s="167">
        <v>3</v>
      </c>
      <c r="I81" s="167">
        <v>3</v>
      </c>
      <c r="J81" s="167">
        <v>3</v>
      </c>
      <c r="K81" s="167">
        <v>3</v>
      </c>
      <c r="L81" s="167">
        <v>3</v>
      </c>
      <c r="M81" s="167">
        <v>3</v>
      </c>
      <c r="N81" s="167">
        <v>3</v>
      </c>
      <c r="O81" s="175">
        <f t="shared" si="19"/>
        <v>39</v>
      </c>
      <c r="P81" s="231"/>
    </row>
    <row r="82" spans="1:16" ht="17.25" customHeight="1">
      <c r="A82" s="150"/>
      <c r="B82" s="154" t="s">
        <v>24</v>
      </c>
      <c r="C82" s="167">
        <v>4</v>
      </c>
      <c r="D82" s="167">
        <v>1</v>
      </c>
      <c r="E82" s="167">
        <v>1</v>
      </c>
      <c r="F82" s="167">
        <v>1</v>
      </c>
      <c r="G82" s="167">
        <v>2</v>
      </c>
      <c r="H82" s="167">
        <v>2</v>
      </c>
      <c r="I82" s="167">
        <v>1</v>
      </c>
      <c r="J82" s="167">
        <v>2</v>
      </c>
      <c r="K82" s="167">
        <v>2</v>
      </c>
      <c r="L82" s="167">
        <v>1</v>
      </c>
      <c r="M82" s="167">
        <v>1</v>
      </c>
      <c r="N82" s="167">
        <v>2</v>
      </c>
      <c r="O82" s="175">
        <f t="shared" si="19"/>
        <v>20</v>
      </c>
      <c r="P82" s="231"/>
    </row>
    <row r="83" spans="1:16" ht="17.25" customHeight="1">
      <c r="A83" s="150"/>
      <c r="B83" s="154" t="s">
        <v>157</v>
      </c>
      <c r="C83" s="167"/>
      <c r="D83" s="167"/>
      <c r="E83" s="167"/>
      <c r="F83" s="167"/>
      <c r="G83" s="167"/>
      <c r="H83" s="167"/>
      <c r="I83" s="167"/>
      <c r="J83" s="167"/>
      <c r="K83" s="167"/>
      <c r="L83" s="167">
        <v>0.5</v>
      </c>
      <c r="M83" s="167">
        <v>0.5</v>
      </c>
      <c r="N83" s="167">
        <v>0.5</v>
      </c>
      <c r="O83" s="175">
        <f t="shared" si="19"/>
        <v>1.5</v>
      </c>
      <c r="P83" s="231"/>
    </row>
    <row r="84" spans="1:15" s="224" customFormat="1" ht="17.25" customHeight="1">
      <c r="A84" s="153">
        <v>4</v>
      </c>
      <c r="B84" s="153" t="s">
        <v>30</v>
      </c>
      <c r="C84" s="105">
        <f aca="true" t="shared" si="20" ref="C84:N84">SUM(C85:C107)</f>
        <v>106</v>
      </c>
      <c r="D84" s="105">
        <f t="shared" si="20"/>
        <v>95</v>
      </c>
      <c r="E84" s="105">
        <f t="shared" si="20"/>
        <v>106</v>
      </c>
      <c r="F84" s="105">
        <f t="shared" si="20"/>
        <v>117</v>
      </c>
      <c r="G84" s="105">
        <f t="shared" si="20"/>
        <v>104</v>
      </c>
      <c r="H84" s="105">
        <f t="shared" si="20"/>
        <v>110</v>
      </c>
      <c r="I84" s="105">
        <f t="shared" si="20"/>
        <v>102</v>
      </c>
      <c r="J84" s="105">
        <f t="shared" si="20"/>
        <v>103</v>
      </c>
      <c r="K84" s="105">
        <f t="shared" si="20"/>
        <v>118.125</v>
      </c>
      <c r="L84" s="105">
        <f t="shared" si="20"/>
        <v>129.125</v>
      </c>
      <c r="M84" s="105">
        <f t="shared" si="20"/>
        <v>105.125</v>
      </c>
      <c r="N84" s="105">
        <f t="shared" si="20"/>
        <v>104.125</v>
      </c>
      <c r="O84" s="105">
        <f>SUM(O85:O107)</f>
        <v>1299.5</v>
      </c>
    </row>
    <row r="85" spans="1:16" ht="17.25" customHeight="1">
      <c r="A85" s="195"/>
      <c r="B85" s="154" t="s">
        <v>91</v>
      </c>
      <c r="C85" s="167">
        <v>7</v>
      </c>
      <c r="D85" s="167">
        <v>8</v>
      </c>
      <c r="E85" s="167">
        <v>11</v>
      </c>
      <c r="F85" s="167">
        <v>9</v>
      </c>
      <c r="G85" s="167">
        <v>9</v>
      </c>
      <c r="H85" s="167">
        <v>7</v>
      </c>
      <c r="I85" s="167">
        <v>9</v>
      </c>
      <c r="J85" s="167">
        <v>13</v>
      </c>
      <c r="K85" s="167">
        <v>9</v>
      </c>
      <c r="L85" s="167">
        <v>14</v>
      </c>
      <c r="M85" s="167">
        <v>9</v>
      </c>
      <c r="N85" s="167">
        <v>9</v>
      </c>
      <c r="O85" s="175">
        <f>SUM(C85:N85)</f>
        <v>114</v>
      </c>
      <c r="P85" s="232"/>
    </row>
    <row r="86" spans="1:16" ht="17.25" customHeight="1">
      <c r="A86" s="195"/>
      <c r="B86" s="154" t="s">
        <v>92</v>
      </c>
      <c r="C86" s="167">
        <v>7</v>
      </c>
      <c r="D86" s="167">
        <v>11</v>
      </c>
      <c r="E86" s="167">
        <v>13</v>
      </c>
      <c r="F86" s="167">
        <v>12</v>
      </c>
      <c r="G86" s="167">
        <v>9</v>
      </c>
      <c r="H86" s="167">
        <v>11</v>
      </c>
      <c r="I86" s="167">
        <v>7</v>
      </c>
      <c r="J86" s="167">
        <v>7</v>
      </c>
      <c r="K86" s="167">
        <v>9</v>
      </c>
      <c r="L86" s="167">
        <v>18</v>
      </c>
      <c r="M86" s="167">
        <v>8</v>
      </c>
      <c r="N86" s="167">
        <v>10</v>
      </c>
      <c r="O86" s="175">
        <f aca="true" t="shared" si="21" ref="O86:O107">SUM(C86:N86)</f>
        <v>122</v>
      </c>
      <c r="P86" s="233"/>
    </row>
    <row r="87" spans="1:15" ht="17.25" customHeight="1">
      <c r="A87" s="195"/>
      <c r="B87" s="154" t="s">
        <v>94</v>
      </c>
      <c r="C87" s="167">
        <v>5</v>
      </c>
      <c r="D87" s="167">
        <v>4</v>
      </c>
      <c r="E87" s="167">
        <v>6</v>
      </c>
      <c r="F87" s="167">
        <v>5</v>
      </c>
      <c r="G87" s="167">
        <v>5</v>
      </c>
      <c r="H87" s="167">
        <v>5</v>
      </c>
      <c r="I87" s="167">
        <v>7</v>
      </c>
      <c r="J87" s="167">
        <v>5</v>
      </c>
      <c r="K87" s="167">
        <v>7</v>
      </c>
      <c r="L87" s="167">
        <v>4</v>
      </c>
      <c r="M87" s="167">
        <v>6</v>
      </c>
      <c r="N87" s="167">
        <v>5</v>
      </c>
      <c r="O87" s="175">
        <f t="shared" si="21"/>
        <v>64</v>
      </c>
    </row>
    <row r="88" spans="1:15" ht="17.25" customHeight="1">
      <c r="A88" s="195"/>
      <c r="B88" s="154" t="s">
        <v>84</v>
      </c>
      <c r="C88" s="167">
        <v>15</v>
      </c>
      <c r="D88" s="167">
        <v>12</v>
      </c>
      <c r="E88" s="167">
        <v>12</v>
      </c>
      <c r="F88" s="167">
        <v>14</v>
      </c>
      <c r="G88" s="167">
        <v>14</v>
      </c>
      <c r="H88" s="167">
        <v>15</v>
      </c>
      <c r="I88" s="167">
        <v>14</v>
      </c>
      <c r="J88" s="167">
        <v>17</v>
      </c>
      <c r="K88" s="167">
        <v>15</v>
      </c>
      <c r="L88" s="167">
        <v>19</v>
      </c>
      <c r="M88" s="167">
        <v>11</v>
      </c>
      <c r="N88" s="167">
        <v>15</v>
      </c>
      <c r="O88" s="175">
        <f t="shared" si="21"/>
        <v>173</v>
      </c>
    </row>
    <row r="89" spans="1:15" ht="17.25" customHeight="1">
      <c r="A89" s="195"/>
      <c r="B89" s="154" t="s">
        <v>112</v>
      </c>
      <c r="C89" s="191">
        <v>4</v>
      </c>
      <c r="D89" s="191">
        <v>3</v>
      </c>
      <c r="E89" s="191">
        <v>4</v>
      </c>
      <c r="F89" s="191">
        <v>3</v>
      </c>
      <c r="G89" s="191">
        <v>2</v>
      </c>
      <c r="H89" s="191">
        <v>3</v>
      </c>
      <c r="I89" s="191">
        <v>3</v>
      </c>
      <c r="J89" s="191">
        <v>2</v>
      </c>
      <c r="K89" s="191">
        <v>3</v>
      </c>
      <c r="L89" s="191">
        <v>3</v>
      </c>
      <c r="M89" s="191">
        <v>4</v>
      </c>
      <c r="N89" s="191">
        <v>3</v>
      </c>
      <c r="O89" s="175">
        <f t="shared" si="21"/>
        <v>37</v>
      </c>
    </row>
    <row r="90" spans="1:15" ht="17.25" customHeight="1">
      <c r="A90" s="195"/>
      <c r="B90" s="154" t="s">
        <v>93</v>
      </c>
      <c r="C90" s="191">
        <v>6</v>
      </c>
      <c r="D90" s="191">
        <v>6</v>
      </c>
      <c r="E90" s="191">
        <v>6</v>
      </c>
      <c r="F90" s="191">
        <v>6</v>
      </c>
      <c r="G90" s="191">
        <v>6</v>
      </c>
      <c r="H90" s="191">
        <v>6</v>
      </c>
      <c r="I90" s="191">
        <v>6</v>
      </c>
      <c r="J90" s="191">
        <v>6</v>
      </c>
      <c r="K90" s="191">
        <v>6</v>
      </c>
      <c r="L90" s="191">
        <v>6</v>
      </c>
      <c r="M90" s="191">
        <v>6</v>
      </c>
      <c r="N90" s="191">
        <v>6</v>
      </c>
      <c r="O90" s="175">
        <f t="shared" si="21"/>
        <v>72</v>
      </c>
    </row>
    <row r="91" spans="1:15" s="226" customFormat="1" ht="17.25" customHeight="1">
      <c r="A91" s="152"/>
      <c r="B91" s="156" t="s">
        <v>108</v>
      </c>
      <c r="C91" s="171">
        <v>12</v>
      </c>
      <c r="D91" s="171">
        <v>7</v>
      </c>
      <c r="E91" s="171">
        <v>5</v>
      </c>
      <c r="F91" s="171">
        <v>10</v>
      </c>
      <c r="G91" s="171">
        <v>6</v>
      </c>
      <c r="H91" s="171">
        <v>7</v>
      </c>
      <c r="I91" s="171">
        <v>5</v>
      </c>
      <c r="J91" s="171">
        <v>7</v>
      </c>
      <c r="K91" s="171">
        <v>9</v>
      </c>
      <c r="L91" s="171">
        <v>9</v>
      </c>
      <c r="M91" s="171">
        <v>4</v>
      </c>
      <c r="N91" s="171">
        <v>7</v>
      </c>
      <c r="O91" s="166">
        <f t="shared" si="21"/>
        <v>88</v>
      </c>
    </row>
    <row r="92" spans="1:15" ht="17.25" customHeight="1">
      <c r="A92" s="195"/>
      <c r="B92" s="154" t="s">
        <v>85</v>
      </c>
      <c r="C92" s="191">
        <v>1</v>
      </c>
      <c r="D92" s="191">
        <v>1</v>
      </c>
      <c r="E92" s="191">
        <v>2</v>
      </c>
      <c r="F92" s="191">
        <v>2</v>
      </c>
      <c r="G92" s="191">
        <v>2</v>
      </c>
      <c r="H92" s="191">
        <v>3</v>
      </c>
      <c r="I92" s="191">
        <v>2</v>
      </c>
      <c r="J92" s="191">
        <v>1</v>
      </c>
      <c r="K92" s="191">
        <v>2</v>
      </c>
      <c r="L92" s="191">
        <v>2</v>
      </c>
      <c r="M92" s="191">
        <v>2</v>
      </c>
      <c r="N92" s="191">
        <v>2</v>
      </c>
      <c r="O92" s="175">
        <f t="shared" si="21"/>
        <v>22</v>
      </c>
    </row>
    <row r="93" spans="1:15" ht="17.25" customHeight="1">
      <c r="A93" s="195"/>
      <c r="B93" s="154" t="s">
        <v>115</v>
      </c>
      <c r="C93" s="191">
        <v>1</v>
      </c>
      <c r="D93" s="191">
        <v>1</v>
      </c>
      <c r="E93" s="191">
        <v>2</v>
      </c>
      <c r="F93" s="191">
        <v>2</v>
      </c>
      <c r="G93" s="191">
        <v>2</v>
      </c>
      <c r="H93" s="191">
        <v>3</v>
      </c>
      <c r="I93" s="191">
        <v>2</v>
      </c>
      <c r="J93" s="191">
        <v>1</v>
      </c>
      <c r="K93" s="191">
        <v>2</v>
      </c>
      <c r="L93" s="191">
        <v>2</v>
      </c>
      <c r="M93" s="191">
        <v>2</v>
      </c>
      <c r="N93" s="191">
        <v>2</v>
      </c>
      <c r="O93" s="175">
        <f>SUM(C93:N93)</f>
        <v>22</v>
      </c>
    </row>
    <row r="94" spans="1:15" ht="17.25" customHeight="1">
      <c r="A94" s="195"/>
      <c r="B94" s="154" t="s">
        <v>80</v>
      </c>
      <c r="C94" s="167">
        <v>5</v>
      </c>
      <c r="D94" s="167">
        <v>4</v>
      </c>
      <c r="E94" s="167">
        <v>2</v>
      </c>
      <c r="F94" s="167">
        <v>4</v>
      </c>
      <c r="G94" s="167">
        <v>5</v>
      </c>
      <c r="H94" s="167">
        <v>6</v>
      </c>
      <c r="I94" s="167">
        <v>3</v>
      </c>
      <c r="J94" s="167">
        <v>1</v>
      </c>
      <c r="K94" s="167">
        <v>5</v>
      </c>
      <c r="L94" s="167">
        <v>5</v>
      </c>
      <c r="M94" s="167">
        <v>5</v>
      </c>
      <c r="N94" s="167">
        <v>2</v>
      </c>
      <c r="O94" s="175">
        <f t="shared" si="21"/>
        <v>47</v>
      </c>
    </row>
    <row r="95" spans="1:15" ht="17.25" customHeight="1">
      <c r="A95" s="195"/>
      <c r="B95" s="154" t="s">
        <v>110</v>
      </c>
      <c r="C95" s="167">
        <v>6</v>
      </c>
      <c r="D95" s="167">
        <v>6</v>
      </c>
      <c r="E95" s="167">
        <v>5</v>
      </c>
      <c r="F95" s="167">
        <v>6</v>
      </c>
      <c r="G95" s="167">
        <v>6</v>
      </c>
      <c r="H95" s="167">
        <v>5</v>
      </c>
      <c r="I95" s="167">
        <v>5</v>
      </c>
      <c r="J95" s="167">
        <v>4</v>
      </c>
      <c r="K95" s="167">
        <v>5</v>
      </c>
      <c r="L95" s="167">
        <v>7</v>
      </c>
      <c r="M95" s="167">
        <v>5</v>
      </c>
      <c r="N95" s="167">
        <v>7</v>
      </c>
      <c r="O95" s="175">
        <f t="shared" si="21"/>
        <v>67</v>
      </c>
    </row>
    <row r="96" spans="1:15" ht="17.25" customHeight="1">
      <c r="A96" s="195"/>
      <c r="B96" s="154" t="s">
        <v>81</v>
      </c>
      <c r="C96" s="176">
        <v>1</v>
      </c>
      <c r="D96" s="176">
        <v>1</v>
      </c>
      <c r="E96" s="176">
        <v>1</v>
      </c>
      <c r="F96" s="176">
        <v>1</v>
      </c>
      <c r="G96" s="176">
        <v>1</v>
      </c>
      <c r="H96" s="176">
        <v>1</v>
      </c>
      <c r="I96" s="176">
        <v>1</v>
      </c>
      <c r="J96" s="176">
        <v>1</v>
      </c>
      <c r="K96" s="176">
        <v>5</v>
      </c>
      <c r="L96" s="176">
        <v>2</v>
      </c>
      <c r="M96" s="176">
        <v>2</v>
      </c>
      <c r="N96" s="176">
        <v>3</v>
      </c>
      <c r="O96" s="175">
        <f t="shared" si="21"/>
        <v>20</v>
      </c>
    </row>
    <row r="97" spans="1:15" ht="17.25" customHeight="1">
      <c r="A97" s="195"/>
      <c r="B97" s="154" t="s">
        <v>168</v>
      </c>
      <c r="C97" s="191">
        <v>3</v>
      </c>
      <c r="D97" s="191">
        <v>3</v>
      </c>
      <c r="E97" s="191">
        <v>3</v>
      </c>
      <c r="F97" s="191">
        <v>3</v>
      </c>
      <c r="G97" s="191">
        <v>3</v>
      </c>
      <c r="H97" s="191">
        <v>3</v>
      </c>
      <c r="I97" s="191">
        <v>3</v>
      </c>
      <c r="J97" s="191">
        <v>3</v>
      </c>
      <c r="K97" s="191">
        <v>3</v>
      </c>
      <c r="L97" s="191">
        <v>2</v>
      </c>
      <c r="M97" s="191">
        <v>3</v>
      </c>
      <c r="N97" s="191">
        <v>3</v>
      </c>
      <c r="O97" s="175">
        <f t="shared" si="21"/>
        <v>35</v>
      </c>
    </row>
    <row r="98" spans="1:15" s="234" customFormat="1" ht="17.25" customHeight="1">
      <c r="A98" s="157"/>
      <c r="B98" s="155" t="s">
        <v>123</v>
      </c>
      <c r="C98" s="176">
        <v>2</v>
      </c>
      <c r="D98" s="176">
        <v>2</v>
      </c>
      <c r="E98" s="176">
        <v>2</v>
      </c>
      <c r="F98" s="176">
        <v>2</v>
      </c>
      <c r="G98" s="176">
        <v>2</v>
      </c>
      <c r="H98" s="176">
        <v>2</v>
      </c>
      <c r="I98" s="176">
        <v>2</v>
      </c>
      <c r="J98" s="176">
        <v>2</v>
      </c>
      <c r="K98" s="203">
        <f>2.5/100*97</f>
        <v>2.4250000000000003</v>
      </c>
      <c r="L98" s="203">
        <f>2.5/100*97</f>
        <v>2.4250000000000003</v>
      </c>
      <c r="M98" s="203">
        <f>2.5/100*97</f>
        <v>2.4250000000000003</v>
      </c>
      <c r="N98" s="203">
        <f>2.5/100*97</f>
        <v>2.4250000000000003</v>
      </c>
      <c r="O98" s="166">
        <f>SUM(C98:N98)</f>
        <v>25.700000000000003</v>
      </c>
    </row>
    <row r="99" spans="1:15" ht="17.25" customHeight="1">
      <c r="A99" s="195"/>
      <c r="B99" s="154" t="s">
        <v>116</v>
      </c>
      <c r="C99" s="191">
        <v>3</v>
      </c>
      <c r="D99" s="191">
        <v>3</v>
      </c>
      <c r="E99" s="191">
        <v>2</v>
      </c>
      <c r="F99" s="191">
        <v>3</v>
      </c>
      <c r="G99" s="191">
        <v>4</v>
      </c>
      <c r="H99" s="191">
        <v>3</v>
      </c>
      <c r="I99" s="191">
        <v>3</v>
      </c>
      <c r="J99" s="191">
        <v>2</v>
      </c>
      <c r="K99" s="191">
        <v>2</v>
      </c>
      <c r="L99" s="191">
        <v>3</v>
      </c>
      <c r="M99" s="191">
        <v>3</v>
      </c>
      <c r="N99" s="191">
        <v>3</v>
      </c>
      <c r="O99" s="175">
        <f t="shared" si="21"/>
        <v>34</v>
      </c>
    </row>
    <row r="100" spans="1:15" ht="17.25" customHeight="1">
      <c r="A100" s="195"/>
      <c r="B100" s="154" t="s">
        <v>87</v>
      </c>
      <c r="C100" s="167">
        <v>4</v>
      </c>
      <c r="D100" s="167">
        <v>5</v>
      </c>
      <c r="E100" s="167">
        <v>3</v>
      </c>
      <c r="F100" s="167">
        <v>4</v>
      </c>
      <c r="G100" s="167">
        <v>5</v>
      </c>
      <c r="H100" s="167">
        <v>5</v>
      </c>
      <c r="I100" s="167">
        <v>4</v>
      </c>
      <c r="J100" s="167">
        <v>4</v>
      </c>
      <c r="K100" s="167">
        <v>5</v>
      </c>
      <c r="L100" s="167">
        <v>4</v>
      </c>
      <c r="M100" s="167">
        <v>4</v>
      </c>
      <c r="N100" s="167">
        <v>5</v>
      </c>
      <c r="O100" s="175">
        <f t="shared" si="21"/>
        <v>52</v>
      </c>
    </row>
    <row r="101" spans="1:15" ht="17.25" customHeight="1">
      <c r="A101" s="195"/>
      <c r="B101" s="154" t="s">
        <v>114</v>
      </c>
      <c r="C101" s="167">
        <v>3</v>
      </c>
      <c r="D101" s="167">
        <v>2</v>
      </c>
      <c r="E101" s="167">
        <v>3</v>
      </c>
      <c r="F101" s="167">
        <v>4</v>
      </c>
      <c r="G101" s="167">
        <v>5</v>
      </c>
      <c r="H101" s="167">
        <v>5</v>
      </c>
      <c r="I101" s="167">
        <v>2</v>
      </c>
      <c r="J101" s="167">
        <v>2</v>
      </c>
      <c r="K101" s="167">
        <v>5</v>
      </c>
      <c r="L101" s="167">
        <v>6</v>
      </c>
      <c r="M101" s="167">
        <v>5</v>
      </c>
      <c r="N101" s="167">
        <v>2</v>
      </c>
      <c r="O101" s="175">
        <f t="shared" si="21"/>
        <v>44</v>
      </c>
    </row>
    <row r="102" spans="1:15" ht="17.25" customHeight="1">
      <c r="A102" s="195"/>
      <c r="B102" s="154" t="s">
        <v>88</v>
      </c>
      <c r="C102" s="167">
        <v>4</v>
      </c>
      <c r="D102" s="167">
        <v>2</v>
      </c>
      <c r="E102" s="167">
        <v>2</v>
      </c>
      <c r="F102" s="167">
        <v>2</v>
      </c>
      <c r="G102" s="167">
        <v>2</v>
      </c>
      <c r="H102" s="167">
        <v>2</v>
      </c>
      <c r="I102" s="167">
        <v>3</v>
      </c>
      <c r="J102" s="167">
        <v>3</v>
      </c>
      <c r="K102" s="167">
        <v>5</v>
      </c>
      <c r="L102" s="167">
        <v>2</v>
      </c>
      <c r="M102" s="167">
        <v>2</v>
      </c>
      <c r="N102" s="167">
        <v>3</v>
      </c>
      <c r="O102" s="175">
        <f t="shared" si="21"/>
        <v>32</v>
      </c>
    </row>
    <row r="103" spans="1:15" ht="17.25" customHeight="1">
      <c r="A103" s="195"/>
      <c r="B103" s="154" t="s">
        <v>83</v>
      </c>
      <c r="C103" s="167">
        <v>4</v>
      </c>
      <c r="D103" s="167">
        <v>2</v>
      </c>
      <c r="E103" s="167">
        <v>3</v>
      </c>
      <c r="F103" s="167">
        <v>3</v>
      </c>
      <c r="G103" s="167">
        <v>4</v>
      </c>
      <c r="H103" s="167">
        <v>4</v>
      </c>
      <c r="I103" s="167">
        <v>3</v>
      </c>
      <c r="J103" s="167">
        <v>4</v>
      </c>
      <c r="K103" s="167">
        <v>4</v>
      </c>
      <c r="L103" s="167">
        <v>3</v>
      </c>
      <c r="M103" s="167">
        <v>3</v>
      </c>
      <c r="N103" s="167">
        <v>4</v>
      </c>
      <c r="O103" s="175">
        <f t="shared" si="21"/>
        <v>41</v>
      </c>
    </row>
    <row r="104" spans="1:15" ht="17.25" customHeight="1">
      <c r="A104" s="195"/>
      <c r="B104" s="154" t="s">
        <v>90</v>
      </c>
      <c r="C104" s="167">
        <v>1</v>
      </c>
      <c r="D104" s="167">
        <v>1</v>
      </c>
      <c r="E104" s="167">
        <v>1</v>
      </c>
      <c r="F104" s="167">
        <v>1</v>
      </c>
      <c r="G104" s="167">
        <v>1</v>
      </c>
      <c r="H104" s="167">
        <v>1</v>
      </c>
      <c r="I104" s="167">
        <v>1</v>
      </c>
      <c r="J104" s="167">
        <v>1</v>
      </c>
      <c r="K104" s="191">
        <v>2.7</v>
      </c>
      <c r="L104" s="191">
        <v>2.7</v>
      </c>
      <c r="M104" s="191">
        <v>2.7</v>
      </c>
      <c r="N104" s="191">
        <v>2.7</v>
      </c>
      <c r="O104" s="175">
        <f t="shared" si="21"/>
        <v>18.799999999999997</v>
      </c>
    </row>
    <row r="105" spans="1:15" ht="17.25" customHeight="1">
      <c r="A105" s="195"/>
      <c r="B105" s="154" t="s">
        <v>89</v>
      </c>
      <c r="C105" s="191">
        <v>2</v>
      </c>
      <c r="D105" s="191">
        <v>3</v>
      </c>
      <c r="E105" s="191">
        <v>2</v>
      </c>
      <c r="F105" s="191">
        <v>3</v>
      </c>
      <c r="G105" s="191">
        <v>1</v>
      </c>
      <c r="H105" s="191">
        <v>1</v>
      </c>
      <c r="I105" s="191">
        <v>3</v>
      </c>
      <c r="J105" s="191">
        <v>3</v>
      </c>
      <c r="K105" s="191">
        <v>2</v>
      </c>
      <c r="L105" s="191">
        <v>1</v>
      </c>
      <c r="M105" s="191">
        <v>2</v>
      </c>
      <c r="N105" s="191">
        <v>2</v>
      </c>
      <c r="O105" s="175">
        <f t="shared" si="21"/>
        <v>25</v>
      </c>
    </row>
    <row r="106" spans="1:15" s="226" customFormat="1" ht="17.25" customHeight="1">
      <c r="A106" s="196"/>
      <c r="B106" s="156" t="s">
        <v>119</v>
      </c>
      <c r="C106" s="171">
        <v>5</v>
      </c>
      <c r="D106" s="171">
        <v>4</v>
      </c>
      <c r="E106" s="171">
        <v>8</v>
      </c>
      <c r="F106" s="171">
        <v>9</v>
      </c>
      <c r="G106" s="171">
        <v>5</v>
      </c>
      <c r="H106" s="171">
        <v>6</v>
      </c>
      <c r="I106" s="171">
        <v>7</v>
      </c>
      <c r="J106" s="171">
        <v>7</v>
      </c>
      <c r="K106" s="171">
        <v>5</v>
      </c>
      <c r="L106" s="171">
        <v>6</v>
      </c>
      <c r="M106" s="171">
        <v>7</v>
      </c>
      <c r="N106" s="171">
        <v>3</v>
      </c>
      <c r="O106" s="166">
        <f t="shared" si="21"/>
        <v>72</v>
      </c>
    </row>
    <row r="107" spans="1:15" s="226" customFormat="1" ht="17.25" customHeight="1">
      <c r="A107" s="196"/>
      <c r="B107" s="156" t="s">
        <v>181</v>
      </c>
      <c r="C107" s="171">
        <v>5</v>
      </c>
      <c r="D107" s="171">
        <v>4</v>
      </c>
      <c r="E107" s="171">
        <v>8</v>
      </c>
      <c r="F107" s="171">
        <v>9</v>
      </c>
      <c r="G107" s="171">
        <v>5</v>
      </c>
      <c r="H107" s="171">
        <v>6</v>
      </c>
      <c r="I107" s="171">
        <v>7</v>
      </c>
      <c r="J107" s="171">
        <v>7</v>
      </c>
      <c r="K107" s="171">
        <v>5</v>
      </c>
      <c r="L107" s="171">
        <v>6</v>
      </c>
      <c r="M107" s="171">
        <v>7</v>
      </c>
      <c r="N107" s="171">
        <v>3</v>
      </c>
      <c r="O107" s="166">
        <f t="shared" si="21"/>
        <v>72</v>
      </c>
    </row>
    <row r="108" spans="1:15" s="224" customFormat="1" ht="17.25" customHeight="1">
      <c r="A108" s="153">
        <v>5</v>
      </c>
      <c r="B108" s="153" t="s">
        <v>31</v>
      </c>
      <c r="C108" s="105">
        <f aca="true" t="shared" si="22" ref="C108:N108">SUM(C109:C110)</f>
        <v>11.5</v>
      </c>
      <c r="D108" s="105">
        <f t="shared" si="22"/>
        <v>11.5</v>
      </c>
      <c r="E108" s="105">
        <f t="shared" si="22"/>
        <v>11.5</v>
      </c>
      <c r="F108" s="105">
        <f t="shared" si="22"/>
        <v>11.5</v>
      </c>
      <c r="G108" s="105">
        <f t="shared" si="22"/>
        <v>10.75</v>
      </c>
      <c r="H108" s="105">
        <f t="shared" si="22"/>
        <v>11.5</v>
      </c>
      <c r="I108" s="105">
        <f t="shared" si="22"/>
        <v>10.75</v>
      </c>
      <c r="J108" s="105">
        <f t="shared" si="22"/>
        <v>12.25</v>
      </c>
      <c r="K108" s="105">
        <f t="shared" si="22"/>
        <v>10.75</v>
      </c>
      <c r="L108" s="105">
        <f t="shared" si="22"/>
        <v>11.5</v>
      </c>
      <c r="M108" s="105">
        <f t="shared" si="22"/>
        <v>10.75</v>
      </c>
      <c r="N108" s="105">
        <f t="shared" si="22"/>
        <v>10.75</v>
      </c>
      <c r="O108" s="105">
        <f>SUM(C108:N108)</f>
        <v>135</v>
      </c>
    </row>
    <row r="109" spans="1:15" ht="47.25" customHeight="1">
      <c r="A109" s="195"/>
      <c r="B109" s="150" t="s">
        <v>151</v>
      </c>
      <c r="C109" s="194">
        <v>2.5</v>
      </c>
      <c r="D109" s="194">
        <v>2.5</v>
      </c>
      <c r="E109" s="194">
        <v>2.5</v>
      </c>
      <c r="F109" s="194">
        <v>2.5</v>
      </c>
      <c r="G109" s="194">
        <v>1.75</v>
      </c>
      <c r="H109" s="194">
        <v>2.5</v>
      </c>
      <c r="I109" s="194">
        <v>1.75</v>
      </c>
      <c r="J109" s="194">
        <v>3.25</v>
      </c>
      <c r="K109" s="194">
        <v>1.75</v>
      </c>
      <c r="L109" s="194">
        <v>2.5</v>
      </c>
      <c r="M109" s="194">
        <v>1.75</v>
      </c>
      <c r="N109" s="194">
        <v>1.75</v>
      </c>
      <c r="O109" s="175">
        <f>SUM(C109:N109)</f>
        <v>27</v>
      </c>
    </row>
    <row r="110" spans="1:15" ht="66" customHeight="1">
      <c r="A110" s="195"/>
      <c r="B110" s="204" t="s">
        <v>150</v>
      </c>
      <c r="C110" s="173">
        <v>9</v>
      </c>
      <c r="D110" s="173">
        <v>9</v>
      </c>
      <c r="E110" s="173">
        <v>9</v>
      </c>
      <c r="F110" s="173">
        <v>9</v>
      </c>
      <c r="G110" s="173">
        <v>9</v>
      </c>
      <c r="H110" s="173">
        <v>9</v>
      </c>
      <c r="I110" s="173">
        <v>9</v>
      </c>
      <c r="J110" s="173">
        <v>9</v>
      </c>
      <c r="K110" s="173">
        <v>9</v>
      </c>
      <c r="L110" s="173">
        <v>9</v>
      </c>
      <c r="M110" s="173">
        <v>9</v>
      </c>
      <c r="N110" s="173">
        <v>9</v>
      </c>
      <c r="O110" s="175">
        <f>SUM(C110:N110)</f>
        <v>108</v>
      </c>
    </row>
    <row r="111" spans="1:15" s="224" customFormat="1" ht="17.25" customHeight="1">
      <c r="A111" s="205"/>
      <c r="B111" s="153" t="s">
        <v>50</v>
      </c>
      <c r="C111" s="105">
        <f aca="true" t="shared" si="23" ref="C111:N111">C10+C47+C52+C84+C108+C83</f>
        <v>253.72</v>
      </c>
      <c r="D111" s="105">
        <f t="shared" si="23"/>
        <v>195.03</v>
      </c>
      <c r="E111" s="105">
        <f t="shared" si="23"/>
        <v>209.12</v>
      </c>
      <c r="F111" s="105">
        <f t="shared" si="23"/>
        <v>222.82999999999998</v>
      </c>
      <c r="G111" s="105">
        <f t="shared" si="23"/>
        <v>221.76999999999998</v>
      </c>
      <c r="H111" s="105">
        <f t="shared" si="23"/>
        <v>228.03</v>
      </c>
      <c r="I111" s="105">
        <f t="shared" si="23"/>
        <v>208.88</v>
      </c>
      <c r="J111" s="105">
        <f t="shared" si="23"/>
        <v>223.76999999999998</v>
      </c>
      <c r="K111" s="105">
        <f t="shared" si="23"/>
        <v>234.60500000000002</v>
      </c>
      <c r="L111" s="105">
        <f t="shared" si="23"/>
        <v>231.345</v>
      </c>
      <c r="M111" s="105">
        <f t="shared" si="23"/>
        <v>206.20499999999998</v>
      </c>
      <c r="N111" s="105">
        <f t="shared" si="23"/>
        <v>215.695</v>
      </c>
      <c r="O111" s="105">
        <f>SUM(C111:N111)</f>
        <v>2651</v>
      </c>
    </row>
    <row r="112" spans="1:15" ht="17.25" customHeight="1">
      <c r="A112" s="15"/>
      <c r="B112" s="15"/>
      <c r="C112" s="6"/>
      <c r="D112" s="15"/>
      <c r="E112" s="15"/>
      <c r="F112" s="15"/>
      <c r="G112" s="15"/>
      <c r="H112" s="15"/>
      <c r="I112" s="15"/>
      <c r="J112" s="76"/>
      <c r="K112" s="16"/>
      <c r="L112" s="76"/>
      <c r="M112" s="76"/>
      <c r="N112" s="76"/>
      <c r="O112" s="76"/>
    </row>
    <row r="113" spans="1:15" ht="17.25" customHeight="1">
      <c r="A113" s="15"/>
      <c r="B113" s="15"/>
      <c r="C113" s="15"/>
      <c r="D113" s="15"/>
      <c r="E113" s="15"/>
      <c r="F113" s="15"/>
      <c r="G113" s="15"/>
      <c r="H113" s="15"/>
      <c r="I113" s="15"/>
      <c r="J113" s="76"/>
      <c r="K113" s="16"/>
      <c r="L113" s="76"/>
      <c r="M113" s="76"/>
      <c r="N113" s="76"/>
      <c r="O113" s="76"/>
    </row>
    <row r="114" spans="1:15" ht="17.25" customHeight="1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76"/>
      <c r="L114" s="76"/>
      <c r="M114" s="76"/>
      <c r="N114" s="76"/>
      <c r="O114" s="76"/>
    </row>
    <row r="115" spans="1:15" ht="17.25" customHeight="1">
      <c r="A115" s="15"/>
      <c r="B115" s="15"/>
      <c r="C115" s="15"/>
      <c r="D115" s="15"/>
      <c r="E115" s="15"/>
      <c r="F115" s="15"/>
      <c r="G115" s="15"/>
      <c r="H115" s="15"/>
      <c r="I115" s="6"/>
      <c r="J115" s="15"/>
      <c r="K115" s="76"/>
      <c r="L115" s="76"/>
      <c r="M115" s="76"/>
      <c r="N115" s="76"/>
      <c r="O115" s="76"/>
    </row>
    <row r="116" spans="1:15" ht="17.25" customHeight="1">
      <c r="A116" s="15"/>
      <c r="B116" s="15"/>
      <c r="C116" s="15"/>
      <c r="D116" s="15"/>
      <c r="E116" s="15"/>
      <c r="F116" s="15"/>
      <c r="G116" s="15"/>
      <c r="H116" s="15"/>
      <c r="I116" s="77"/>
      <c r="J116" s="15"/>
      <c r="K116" s="76"/>
      <c r="L116" s="76"/>
      <c r="M116" s="76"/>
      <c r="N116" s="76"/>
      <c r="O116" s="76"/>
    </row>
    <row r="117" spans="1:15" ht="17.25" customHeight="1">
      <c r="A117" s="76"/>
      <c r="B117" s="16"/>
      <c r="C117" s="6"/>
      <c r="D117" s="5"/>
      <c r="E117" s="5"/>
      <c r="F117" s="5"/>
      <c r="G117" s="5"/>
      <c r="H117" s="5"/>
      <c r="I117" s="77"/>
      <c r="J117" s="15"/>
      <c r="K117" s="76"/>
      <c r="L117" s="76"/>
      <c r="M117" s="76"/>
      <c r="N117" s="76"/>
      <c r="O117" s="76"/>
    </row>
    <row r="118" spans="1:15" ht="17.25" customHeight="1">
      <c r="A118" s="76"/>
      <c r="B118" s="16"/>
      <c r="C118" s="206"/>
      <c r="D118" s="206"/>
      <c r="E118" s="206"/>
      <c r="F118" s="206"/>
      <c r="G118" s="206"/>
      <c r="H118" s="206"/>
      <c r="I118" s="77"/>
      <c r="J118" s="15"/>
      <c r="K118" s="76"/>
      <c r="L118" s="76"/>
      <c r="M118" s="76"/>
      <c r="N118" s="76"/>
      <c r="O118" s="76"/>
    </row>
    <row r="119" spans="1:15" ht="17.25" customHeight="1">
      <c r="A119" s="76"/>
      <c r="B119" s="16"/>
      <c r="C119" s="77"/>
      <c r="D119" s="77"/>
      <c r="E119" s="77"/>
      <c r="F119" s="77"/>
      <c r="G119" s="77"/>
      <c r="H119" s="77"/>
      <c r="I119" s="15"/>
      <c r="J119" s="15"/>
      <c r="K119" s="76"/>
      <c r="L119" s="76"/>
      <c r="M119" s="76"/>
      <c r="N119" s="76"/>
      <c r="O119" s="76"/>
    </row>
    <row r="120" spans="1:15" ht="17.25" customHeight="1">
      <c r="A120" s="76"/>
      <c r="B120" s="16"/>
      <c r="C120" s="77"/>
      <c r="D120" s="77"/>
      <c r="E120" s="77"/>
      <c r="F120" s="77"/>
      <c r="G120" s="77"/>
      <c r="H120" s="77"/>
      <c r="I120" s="76"/>
      <c r="J120" s="76"/>
      <c r="K120" s="76"/>
      <c r="L120" s="76"/>
      <c r="M120" s="76"/>
      <c r="N120" s="76"/>
      <c r="O120" s="76"/>
    </row>
    <row r="121" spans="1:15" ht="17.25" customHeight="1">
      <c r="A121" s="76"/>
      <c r="B121" s="15"/>
      <c r="C121" s="207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</row>
    <row r="122" spans="1:15" ht="17.25" customHeight="1">
      <c r="A122" s="76"/>
      <c r="B122" s="15"/>
      <c r="C122" s="207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</row>
    <row r="123" spans="1:15" ht="17.25" customHeight="1">
      <c r="A123" s="76"/>
      <c r="B123" s="15"/>
      <c r="C123" s="207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</row>
    <row r="124" spans="1:15" ht="17.25" customHeight="1">
      <c r="A124" s="76"/>
      <c r="B124" s="15"/>
      <c r="C124" s="207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</row>
    <row r="125" spans="1:15" ht="17.25" customHeight="1">
      <c r="A125" s="76"/>
      <c r="B125" s="15"/>
      <c r="C125" s="207"/>
      <c r="D125" s="15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</row>
    <row r="126" spans="1:15" ht="17.25" customHeight="1">
      <c r="A126" s="76"/>
      <c r="B126" s="15"/>
      <c r="C126" s="207"/>
      <c r="D126" s="15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</row>
    <row r="127" spans="1:15" ht="17.25" customHeight="1">
      <c r="A127" s="76"/>
      <c r="B127" s="15"/>
      <c r="C127" s="207"/>
      <c r="D127" s="15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</row>
    <row r="128" spans="1:15" ht="17.25" customHeight="1">
      <c r="A128" s="76"/>
      <c r="B128" s="15"/>
      <c r="C128" s="207"/>
      <c r="D128" s="15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</row>
    <row r="129" spans="1:15" ht="17.25" customHeight="1">
      <c r="A129" s="76"/>
      <c r="B129" s="15"/>
      <c r="C129" s="207"/>
      <c r="D129" s="15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</row>
    <row r="130" spans="1:15" ht="17.25" customHeight="1">
      <c r="A130" s="76"/>
      <c r="B130" s="15"/>
      <c r="C130" s="207"/>
      <c r="D130" s="15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</row>
    <row r="131" spans="1:15" ht="17.25" customHeight="1">
      <c r="A131" s="76"/>
      <c r="B131" s="15"/>
      <c r="C131" s="207"/>
      <c r="D131" s="15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</row>
    <row r="132" spans="1:15" ht="17.25" customHeight="1">
      <c r="A132" s="76"/>
      <c r="B132" s="15"/>
      <c r="C132" s="208"/>
      <c r="D132" s="15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</row>
    <row r="133" spans="1:15" ht="17.25" customHeight="1">
      <c r="A133" s="76"/>
      <c r="B133" s="15"/>
      <c r="C133" s="208"/>
      <c r="D133" s="15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</row>
  </sheetData>
  <sheetProtection/>
  <mergeCells count="3">
    <mergeCell ref="C8:O8"/>
    <mergeCell ref="B6:N6"/>
    <mergeCell ref="G2:M4"/>
  </mergeCells>
  <printOptions/>
  <pageMargins left="1.1811023622047245" right="0.5905511811023623" top="0.7874015748031497" bottom="0.7874015748031497" header="0.5118110236220472" footer="0.5118110236220472"/>
  <pageSetup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Нестерова_Н</cp:lastModifiedBy>
  <cp:lastPrinted>2021-07-06T06:24:03Z</cp:lastPrinted>
  <dcterms:created xsi:type="dcterms:W3CDTF">1996-10-08T23:32:33Z</dcterms:created>
  <dcterms:modified xsi:type="dcterms:W3CDTF">2021-07-13T13:19:33Z</dcterms:modified>
  <cp:category/>
  <cp:version/>
  <cp:contentType/>
  <cp:contentStatus/>
</cp:coreProperties>
</file>